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PRESUPUESTO 2016\DESAGREGACIÓN PRESUPUESTO 2016\"/>
    </mc:Choice>
  </mc:AlternateContent>
  <bookViews>
    <workbookView xWindow="0" yWindow="0" windowWidth="20490" windowHeight="7455" firstSheet="1" activeTab="1"/>
  </bookViews>
  <sheets>
    <sheet name="Apropiación Inicial" sheetId="3" state="hidden" r:id="rId1"/>
    <sheet name="PRESU DESAGREGADO 2016" sheetId="1" r:id="rId2"/>
    <sheet name="REP_ING031_InformeEjecucionPres" sheetId="5" state="hidden" r:id="rId3"/>
    <sheet name="Presupuestos de Ingresos" sheetId="4" r:id="rId4"/>
    <sheet name="Hoja2" sheetId="2" r:id="rId5"/>
  </sheets>
  <calcPr calcId="152511"/>
</workbook>
</file>

<file path=xl/calcChain.xml><?xml version="1.0" encoding="utf-8"?>
<calcChain xmlns="http://schemas.openxmlformats.org/spreadsheetml/2006/main">
  <c r="D65" i="1" l="1"/>
  <c r="C98" i="1" l="1"/>
  <c r="E100" i="1"/>
  <c r="E123" i="1"/>
  <c r="E124" i="1"/>
  <c r="E122" i="1"/>
  <c r="D121" i="1"/>
  <c r="D120" i="1" s="1"/>
  <c r="D118" i="1" s="1"/>
  <c r="D117" i="1" s="1"/>
  <c r="C121" i="1"/>
  <c r="E119" i="1"/>
  <c r="C118" i="1"/>
  <c r="C115" i="1"/>
  <c r="C50" i="1"/>
  <c r="D62" i="1"/>
  <c r="E121" i="1" l="1"/>
  <c r="E118" i="1"/>
  <c r="C117" i="1"/>
  <c r="E117" i="1" s="1"/>
  <c r="C120" i="1"/>
  <c r="E120" i="1" s="1"/>
  <c r="C36" i="1"/>
  <c r="C28" i="1"/>
  <c r="E28" i="1" s="1"/>
  <c r="C30" i="1"/>
  <c r="C16" i="1" l="1"/>
  <c r="C17" i="4" l="1"/>
  <c r="C16" i="4" s="1"/>
  <c r="C14" i="4"/>
  <c r="C13" i="4" s="1"/>
  <c r="C12" i="4" s="1"/>
  <c r="C11" i="4" s="1"/>
  <c r="C21" i="4"/>
  <c r="C20" i="4" s="1"/>
  <c r="C19" i="4" s="1"/>
  <c r="C10" i="4" s="1"/>
  <c r="C27" i="4" s="1"/>
  <c r="C23" i="4" l="1"/>
  <c r="C32" i="1" l="1"/>
  <c r="E29" i="1"/>
  <c r="E113" i="1"/>
  <c r="D112" i="1"/>
  <c r="D111" i="1" s="1"/>
  <c r="C112" i="1"/>
  <c r="C111" i="1" s="1"/>
  <c r="E116" i="1"/>
  <c r="D115" i="1"/>
  <c r="C114" i="1"/>
  <c r="E110" i="1"/>
  <c r="E109" i="1"/>
  <c r="D108" i="1"/>
  <c r="D107" i="1" s="1"/>
  <c r="C108" i="1"/>
  <c r="C107" i="1" s="1"/>
  <c r="E106" i="1"/>
  <c r="D105" i="1"/>
  <c r="D104" i="1" s="1"/>
  <c r="C105" i="1"/>
  <c r="C104" i="1" s="1"/>
  <c r="E103" i="1"/>
  <c r="D102" i="1"/>
  <c r="D101" i="1" s="1"/>
  <c r="C102" i="1"/>
  <c r="E99" i="1"/>
  <c r="D98" i="1"/>
  <c r="D97" i="1" s="1"/>
  <c r="C97" i="1"/>
  <c r="E92" i="1"/>
  <c r="D91" i="1"/>
  <c r="D90" i="1" s="1"/>
  <c r="C91" i="1"/>
  <c r="E89" i="1"/>
  <c r="D88" i="1"/>
  <c r="D87" i="1" s="1"/>
  <c r="C88" i="1"/>
  <c r="E86" i="1"/>
  <c r="D85" i="1"/>
  <c r="D84" i="1" s="1"/>
  <c r="C85" i="1"/>
  <c r="E82" i="1"/>
  <c r="E81" i="1"/>
  <c r="D80" i="1"/>
  <c r="C80" i="1"/>
  <c r="E79" i="1"/>
  <c r="D78" i="1"/>
  <c r="C78" i="1"/>
  <c r="E77" i="1"/>
  <c r="D76" i="1"/>
  <c r="C76" i="1"/>
  <c r="E75" i="1"/>
  <c r="D74" i="1"/>
  <c r="C74" i="1"/>
  <c r="E73" i="1"/>
  <c r="E72" i="1"/>
  <c r="E71" i="1"/>
  <c r="E70" i="1"/>
  <c r="D69" i="1"/>
  <c r="E68" i="1"/>
  <c r="E67" i="1"/>
  <c r="E66" i="1"/>
  <c r="C65" i="1"/>
  <c r="E64" i="1"/>
  <c r="E63" i="1"/>
  <c r="C62" i="1"/>
  <c r="E61" i="1"/>
  <c r="E60" i="1"/>
  <c r="E59" i="1"/>
  <c r="D58" i="1"/>
  <c r="C58" i="1"/>
  <c r="E57" i="1"/>
  <c r="E56" i="1"/>
  <c r="E55" i="1"/>
  <c r="E54" i="1"/>
  <c r="E53" i="1"/>
  <c r="E52" i="1"/>
  <c r="E51" i="1"/>
  <c r="D50" i="1"/>
  <c r="E49" i="1"/>
  <c r="E48" i="1"/>
  <c r="D47" i="1"/>
  <c r="C47" i="1"/>
  <c r="E44" i="1"/>
  <c r="E43" i="1"/>
  <c r="E42" i="1"/>
  <c r="E41" i="1"/>
  <c r="E40" i="1"/>
  <c r="E39" i="1"/>
  <c r="E38" i="1"/>
  <c r="E37" i="1"/>
  <c r="D36" i="1"/>
  <c r="E36" i="1" s="1"/>
  <c r="E35" i="1"/>
  <c r="E34" i="1"/>
  <c r="E33" i="1"/>
  <c r="D32" i="1"/>
  <c r="E31" i="1"/>
  <c r="D30" i="1"/>
  <c r="E27" i="1"/>
  <c r="E26" i="1"/>
  <c r="E25" i="1"/>
  <c r="E24" i="1"/>
  <c r="E23" i="1"/>
  <c r="E22" i="1"/>
  <c r="E21" i="1"/>
  <c r="E20" i="1"/>
  <c r="D19" i="1"/>
  <c r="C19" i="1"/>
  <c r="E18" i="1"/>
  <c r="E17" i="1"/>
  <c r="D16" i="1"/>
  <c r="E16" i="1" s="1"/>
  <c r="E15" i="1"/>
  <c r="E14" i="1"/>
  <c r="D13" i="1"/>
  <c r="C13" i="1"/>
  <c r="E13" i="1" s="1"/>
  <c r="E19" i="1" l="1"/>
  <c r="E47" i="1"/>
  <c r="E32" i="1"/>
  <c r="D114" i="1"/>
  <c r="D96" i="1" s="1"/>
  <c r="E115" i="1"/>
  <c r="D11" i="1"/>
  <c r="D46" i="1"/>
  <c r="C12" i="1"/>
  <c r="C11" i="1" s="1"/>
  <c r="E85" i="1"/>
  <c r="E88" i="1"/>
  <c r="E91" i="1"/>
  <c r="E78" i="1"/>
  <c r="E50" i="1"/>
  <c r="E74" i="1"/>
  <c r="E102" i="1"/>
  <c r="D83" i="1"/>
  <c r="E62" i="1"/>
  <c r="E97" i="1"/>
  <c r="E104" i="1"/>
  <c r="E107" i="1"/>
  <c r="E111" i="1"/>
  <c r="E30" i="1"/>
  <c r="E58" i="1"/>
  <c r="E65" i="1"/>
  <c r="C69" i="1"/>
  <c r="E76" i="1"/>
  <c r="E80" i="1"/>
  <c r="C84" i="1"/>
  <c r="C87" i="1"/>
  <c r="E87" i="1" s="1"/>
  <c r="C90" i="1"/>
  <c r="E90" i="1" s="1"/>
  <c r="E98" i="1"/>
  <c r="E105" i="1"/>
  <c r="E108" i="1"/>
  <c r="E112" i="1"/>
  <c r="C101" i="1"/>
  <c r="C96" i="1" s="1"/>
  <c r="E11" i="1" l="1"/>
  <c r="E114" i="1"/>
  <c r="D45" i="1"/>
  <c r="D125" i="1" s="1"/>
  <c r="E69" i="1"/>
  <c r="C46" i="1"/>
  <c r="C45" i="1" s="1"/>
  <c r="E96" i="1"/>
  <c r="E12" i="1"/>
  <c r="E84" i="1"/>
  <c r="C83" i="1"/>
  <c r="E83" i="1" s="1"/>
  <c r="E101" i="1"/>
  <c r="E46" i="1" l="1"/>
  <c r="G45" i="1"/>
  <c r="E45" i="1"/>
  <c r="C125" i="1"/>
  <c r="E125" i="1" s="1"/>
</calcChain>
</file>

<file path=xl/sharedStrings.xml><?xml version="1.0" encoding="utf-8"?>
<sst xmlns="http://schemas.openxmlformats.org/spreadsheetml/2006/main" count="1318" uniqueCount="413">
  <si>
    <t>SECCIÓN   :    2238 INSTITUTO  NACIONAL  DE  FORMACIÓN  TÉCNICA  PROFESIONAL  DE  SAN  ANDRES  ISLAS</t>
  </si>
  <si>
    <t>CODIGO</t>
  </si>
  <si>
    <t>DESCRIPCIÓN</t>
  </si>
  <si>
    <t>APORTE</t>
  </si>
  <si>
    <t>RECURSOS</t>
  </si>
  <si>
    <t>TOTAL</t>
  </si>
  <si>
    <t>NACIÓN</t>
  </si>
  <si>
    <t xml:space="preserve">APROPIACIÓN </t>
  </si>
  <si>
    <t xml:space="preserve"> A  FUNCIONAMIENTO</t>
  </si>
  <si>
    <t>A 1</t>
  </si>
  <si>
    <t>GASTOS DE PERSONAL</t>
  </si>
  <si>
    <t>A 101</t>
  </si>
  <si>
    <t>Servicios Personales Asociados a Nomina</t>
  </si>
  <si>
    <t>A 1011</t>
  </si>
  <si>
    <t>Sueldos de Personal de Nomina</t>
  </si>
  <si>
    <t>A 10111</t>
  </si>
  <si>
    <t xml:space="preserve">Sueldos </t>
  </si>
  <si>
    <t>A 10112</t>
  </si>
  <si>
    <t>Sueldos de Vacaciones</t>
  </si>
  <si>
    <t>A1014</t>
  </si>
  <si>
    <t>Prima Tecnica</t>
  </si>
  <si>
    <t>A 10141</t>
  </si>
  <si>
    <t>Prima Tecnica Salarial</t>
  </si>
  <si>
    <t>A 10142</t>
  </si>
  <si>
    <t>Prima Tecnica No Salarial</t>
  </si>
  <si>
    <t>A1015</t>
  </si>
  <si>
    <t>Otros</t>
  </si>
  <si>
    <t>A10152</t>
  </si>
  <si>
    <t>Bonificación por Servicios Prestados</t>
  </si>
  <si>
    <t>A10155</t>
  </si>
  <si>
    <t>Bonificación Especial de Recreación</t>
  </si>
  <si>
    <t>A101512</t>
  </si>
  <si>
    <t>Subsidio de Alimentación</t>
  </si>
  <si>
    <t>A101513</t>
  </si>
  <si>
    <t>Auxilio de Transporte</t>
  </si>
  <si>
    <t>A101514</t>
  </si>
  <si>
    <t>Prima de Servicio</t>
  </si>
  <si>
    <t>A101515</t>
  </si>
  <si>
    <t>Prima de Vacaciones</t>
  </si>
  <si>
    <t>A101516</t>
  </si>
  <si>
    <t>Prima de Navidad</t>
  </si>
  <si>
    <t>A101517</t>
  </si>
  <si>
    <t>Primas Extraordinarias</t>
  </si>
  <si>
    <t>Otros Gastos Personales - Distribución Previo Concepto DGPPN</t>
  </si>
  <si>
    <t>A1019</t>
  </si>
  <si>
    <t>Horas Extras, Dias Festivos e indemnización por Vacaciones</t>
  </si>
  <si>
    <t>A10193</t>
  </si>
  <si>
    <t>Indemnización Por Vacaciones</t>
  </si>
  <si>
    <t>A102</t>
  </si>
  <si>
    <t>Servicios Personales Indirectos</t>
  </si>
  <si>
    <t>A10212</t>
  </si>
  <si>
    <t>Honorarios</t>
  </si>
  <si>
    <t>A10214</t>
  </si>
  <si>
    <t>Remuneración Servicios Técnicos</t>
  </si>
  <si>
    <t>A10216</t>
  </si>
  <si>
    <t>Horas Catedra</t>
  </si>
  <si>
    <t>A105</t>
  </si>
  <si>
    <t>Contribuciones Inherentes a la Nómina Sector Privado y Público</t>
  </si>
  <si>
    <t>A10511</t>
  </si>
  <si>
    <t>Cajas de Compensación Privadas</t>
  </si>
  <si>
    <t>A10513</t>
  </si>
  <si>
    <t>Fondos Administradores de Pensiones Privadas</t>
  </si>
  <si>
    <t>A10514</t>
  </si>
  <si>
    <t>Empresas Privadas Promotoras de Salud</t>
  </si>
  <si>
    <t>A10522</t>
  </si>
  <si>
    <t>Fondo Nacional del Ahorro</t>
  </si>
  <si>
    <t>A10523</t>
  </si>
  <si>
    <t>Fondos Administradores de Pensiones Públicos</t>
  </si>
  <si>
    <t>A10527</t>
  </si>
  <si>
    <t>Administradoras Públicas de Aportes Para Accidentes de Trabajo y Enfermedades Profesionales</t>
  </si>
  <si>
    <t>A1056</t>
  </si>
  <si>
    <t>Aportes al ICBF</t>
  </si>
  <si>
    <t>A1057</t>
  </si>
  <si>
    <t>Aportes al SENA</t>
  </si>
  <si>
    <t>A 2</t>
  </si>
  <si>
    <t>GASTOS GENERALES</t>
  </si>
  <si>
    <t>A204</t>
  </si>
  <si>
    <t>Adquisición de Bienes y Servicios</t>
  </si>
  <si>
    <t>A 2041</t>
  </si>
  <si>
    <t>Compra de equipo</t>
  </si>
  <si>
    <t>A20416</t>
  </si>
  <si>
    <t>Equipo de Sistemas</t>
  </si>
  <si>
    <t>A204125</t>
  </si>
  <si>
    <t>Otras Compras de Equipos</t>
  </si>
  <si>
    <t>A2044</t>
  </si>
  <si>
    <t>Materiales y Suministro</t>
  </si>
  <si>
    <t>A20441</t>
  </si>
  <si>
    <t>Combustible y Lubricantes</t>
  </si>
  <si>
    <t>A20442</t>
  </si>
  <si>
    <t>Dotación</t>
  </si>
  <si>
    <t>A204415</t>
  </si>
  <si>
    <t>Papelería, Utiles de Escritorio y Oficina</t>
  </si>
  <si>
    <t>A204417</t>
  </si>
  <si>
    <t>Productos de Aseo y Limpieza</t>
  </si>
  <si>
    <t>A204418</t>
  </si>
  <si>
    <t>Productos de Cafetería y Restaurante</t>
  </si>
  <si>
    <t>A204420</t>
  </si>
  <si>
    <t>Repuestos</t>
  </si>
  <si>
    <t>A204423</t>
  </si>
  <si>
    <t>Otros Materiales y Suministros</t>
  </si>
  <si>
    <t>A2045</t>
  </si>
  <si>
    <t xml:space="preserve">Mantenimiento </t>
  </si>
  <si>
    <t>A20452</t>
  </si>
  <si>
    <t>Mantenimiento de Bienes Muebles, Equipos y Enseres</t>
  </si>
  <si>
    <t>A20458</t>
  </si>
  <si>
    <t>Servicio de Aseo</t>
  </si>
  <si>
    <t>A204510</t>
  </si>
  <si>
    <t>Servicio de Seguridad y Vigilancia</t>
  </si>
  <si>
    <t>A2046</t>
  </si>
  <si>
    <t>Comunicaciones y Transportes</t>
  </si>
  <si>
    <t>A20462</t>
  </si>
  <si>
    <t>Correo</t>
  </si>
  <si>
    <t>A20467</t>
  </si>
  <si>
    <t>Transporte</t>
  </si>
  <si>
    <t>A2047</t>
  </si>
  <si>
    <t>Impresos y Publicaciones</t>
  </si>
  <si>
    <t>A20474</t>
  </si>
  <si>
    <t>Publicidad y Propaganda</t>
  </si>
  <si>
    <t>A20475</t>
  </si>
  <si>
    <t>Suscripciones</t>
  </si>
  <si>
    <t>A20476</t>
  </si>
  <si>
    <t>Otros Gastos por Impresos y Publicaciones</t>
  </si>
  <si>
    <t>A2048</t>
  </si>
  <si>
    <t>Servicios Públicos</t>
  </si>
  <si>
    <t>A20481</t>
  </si>
  <si>
    <t>Acueducto Alcantarillado y Aseo</t>
  </si>
  <si>
    <t>A20482</t>
  </si>
  <si>
    <t>Energía</t>
  </si>
  <si>
    <t>A20485</t>
  </si>
  <si>
    <t>Telefonía movil celular</t>
  </si>
  <si>
    <t>A20486</t>
  </si>
  <si>
    <t>Teléfono, Fax y Otros</t>
  </si>
  <si>
    <t>A2049</t>
  </si>
  <si>
    <t>Seguros</t>
  </si>
  <si>
    <t>A204911</t>
  </si>
  <si>
    <t>Seguros Generales</t>
  </si>
  <si>
    <t>A20410</t>
  </si>
  <si>
    <t>Arrendamientos</t>
  </si>
  <si>
    <t>A204102</t>
  </si>
  <si>
    <t>Arrendamiento Bienes Inmuebles</t>
  </si>
  <si>
    <t>A20411</t>
  </si>
  <si>
    <t xml:space="preserve">Viáticos y Gastos de Viaje </t>
  </si>
  <si>
    <t>A204112</t>
  </si>
  <si>
    <t>Viáticos y Gastos de Viaje al Interior</t>
  </si>
  <si>
    <t>A20421</t>
  </si>
  <si>
    <t>Capacitación, Bienestar Social y Estímulos</t>
  </si>
  <si>
    <t>A204214</t>
  </si>
  <si>
    <t>Servicios de Bienestar Social</t>
  </si>
  <si>
    <t>A204215</t>
  </si>
  <si>
    <t>Servicios de Capacitación</t>
  </si>
  <si>
    <t>A 3</t>
  </si>
  <si>
    <t>TRANSFERENCIA CORRIENTES</t>
  </si>
  <si>
    <t>A 32</t>
  </si>
  <si>
    <t>Transferencias al Sector Público</t>
  </si>
  <si>
    <t>A 321</t>
  </si>
  <si>
    <t>Onrden Nacional</t>
  </si>
  <si>
    <t>A3211</t>
  </si>
  <si>
    <t>Cuota de Auditaje Contranal</t>
  </si>
  <si>
    <t>A 35</t>
  </si>
  <si>
    <t>Transferencias de Prevision y Seguridad Social</t>
  </si>
  <si>
    <t>A 353</t>
  </si>
  <si>
    <t>Otras Transferencias de Prevision y Seguridad Social</t>
  </si>
  <si>
    <t>A3539</t>
  </si>
  <si>
    <t>Bienestar Universitario (LEY 30 DE 1992)</t>
  </si>
  <si>
    <t>A  36</t>
  </si>
  <si>
    <t>Otras Transferencias</t>
  </si>
  <si>
    <t>A  361</t>
  </si>
  <si>
    <t>Sentencias  y Conciliaciones</t>
  </si>
  <si>
    <t>A3611</t>
  </si>
  <si>
    <t>Sentencias y Conciliaciones</t>
  </si>
  <si>
    <t>C</t>
  </si>
  <si>
    <t>INVERSIÓN</t>
  </si>
  <si>
    <t>C 113</t>
  </si>
  <si>
    <t>MEJORAMIENTO Y MANTENIMIENTO DE LA INFRAESTRUCTURA PROPIA DEL SECTOR</t>
  </si>
  <si>
    <t>C 113 705</t>
  </si>
  <si>
    <t>Educación Superior</t>
  </si>
  <si>
    <t>C 1137051</t>
  </si>
  <si>
    <t>Mejoramiento y Dotación de la Infraestructura Física del Infotep de San Andrés</t>
  </si>
  <si>
    <t>C 123</t>
  </si>
  <si>
    <t>MEJORAMIENTO Y MANTENIMIENTO DE LA INFRAESTRUCTURA ADMINSTRATIVA</t>
  </si>
  <si>
    <t>C 123 705</t>
  </si>
  <si>
    <t>C 1237051</t>
  </si>
  <si>
    <t>Adecucación de la Sede del Infotep para Implementar la Educación Superior en la Isla de Providencia y Santa Catalina</t>
  </si>
  <si>
    <t>C 223</t>
  </si>
  <si>
    <t>ADQUISICIÓN, PRODUCCIÓN Y MANTENIMIENTO DE LA DOTACIÓN ADMINISTRATIVA</t>
  </si>
  <si>
    <t>C 223705</t>
  </si>
  <si>
    <t>C 2237051</t>
  </si>
  <si>
    <t>Renovación y Modernización de la red de datos, la Infraestructura y la Plataforma Tecnológica del Infotep de San Andrés y Providencia Islas</t>
  </si>
  <si>
    <t>C 310</t>
  </si>
  <si>
    <t>DIVULGACIÓN, ASISTENCIA TÉCNICA Y CAPACITACIÓN DEL RECURSO HUMANO</t>
  </si>
  <si>
    <t>C 310 705</t>
  </si>
  <si>
    <t>C 3107051</t>
  </si>
  <si>
    <t>Apoyo al Fortalecimiento de la Articulación Educación Media y Educación Superior en el Departamento Archipiélago de San Andrés Providencia y Santa Catalina Islas</t>
  </si>
  <si>
    <t>C 3107053</t>
  </si>
  <si>
    <t>Implantación del Departamento de Lenguas del INFOTEP San Andrés, San Andrés, Caribe</t>
  </si>
  <si>
    <t>FORMACIÓN DE CAPITAL HUMANO PARA LA INVESTIGACIÓN Y DESARROLLO</t>
  </si>
  <si>
    <t>C 520</t>
  </si>
  <si>
    <t>ADMINISTRACIÓN, ATENCIÓN, CONTROL Y ORGANIZACIÓN INSTITUCIONAL PARA LA ADMINISTRACIÓN DEL ESTADO</t>
  </si>
  <si>
    <t>C 520705</t>
  </si>
  <si>
    <t>C 5207052</t>
  </si>
  <si>
    <t>Implementación, Certificación y Sostenibilidad del Sistema Integrado de Gestión del INFOTEP de San Andrés Islas.</t>
  </si>
  <si>
    <t>TOTAL ACUMULADO</t>
  </si>
  <si>
    <t>Profesional Universitario - Presupuesto</t>
  </si>
  <si>
    <t>Informe situación de apropiaciones</t>
  </si>
  <si>
    <t>Usuario Solicitante:</t>
  </si>
  <si>
    <t>MHhnelson</t>
  </si>
  <si>
    <t>HEILLY EDITH NELSON DUARTE</t>
  </si>
  <si>
    <t>Unidad ó Subunidad Ejecutora Solicitante:</t>
  </si>
  <si>
    <t>22-38-00</t>
  </si>
  <si>
    <t>INSTITUTO NACIONAL DE FORMACION TECNICA PROFESIONAL DE SAN ANDRES Y PROVIDENCIA</t>
  </si>
  <si>
    <t>Fecha y Hora Sistema:</t>
  </si>
  <si>
    <t>2014-12-29-4:51 p. m.</t>
  </si>
  <si>
    <t>UE / SUB</t>
  </si>
  <si>
    <t>DESCRIPCIÓN PCI</t>
  </si>
  <si>
    <t>DEPENDENCIA DE AFECTACIÓN DEL GASTO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</si>
  <si>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</si>
  <si>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</si>
  <si>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</si>
  <si>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</si>
  <si>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</si>
  <si>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</si>
  <si>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</si>
  <si>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</si>
  <si>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</si>
  <si>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</si>
  <si>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</si>
  <si>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</si>
  <si>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</si>
  <si>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</si>
  <si>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</si>
  <si>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</si>
  <si>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</si>
  <si>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</si>
  <si>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</si>
  <si>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</si>
  <si>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</si>
  <si>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</si>
  <si>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</si>
  <si>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/>
  </si>
  <si>
    <t>A-1-0-1-1</t>
  </si>
  <si>
    <t>SUELDOS DE PERSONAL DE NOMINA</t>
  </si>
  <si>
    <t>10</t>
  </si>
  <si>
    <t>Nación</t>
  </si>
  <si>
    <t>CSF</t>
  </si>
  <si>
    <t>343,870,296.00</t>
  </si>
  <si>
    <t>0.00</t>
  </si>
  <si>
    <t>A-1-0-1-4</t>
  </si>
  <si>
    <t>PRIMA TECNICA</t>
  </si>
  <si>
    <t>59,615,022.00</t>
  </si>
  <si>
    <t>A-1-0-1-5</t>
  </si>
  <si>
    <t>OTROS</t>
  </si>
  <si>
    <t>150,910,737.00</t>
  </si>
  <si>
    <t>A-1-0-1-8</t>
  </si>
  <si>
    <t>OTROS GASTOS PERSONALES - DISTRIBUCION PREVIO CONCEPTO DGPPN</t>
  </si>
  <si>
    <t>1,168,072,636.00</t>
  </si>
  <si>
    <t>A-1-0-1-9</t>
  </si>
  <si>
    <t>HORAS EXTRAS, DIAS FESTIVOS E INDEMNIZACION POR VACACIONES</t>
  </si>
  <si>
    <t>6,761,041.00</t>
  </si>
  <si>
    <t>A-1-0-2</t>
  </si>
  <si>
    <t>SERVICIOS PERSONALES INDIRECTOS</t>
  </si>
  <si>
    <t>221,125,634.00</t>
  </si>
  <si>
    <t>20</t>
  </si>
  <si>
    <t>Propios</t>
  </si>
  <si>
    <t>25,859,600.00</t>
  </si>
  <si>
    <t>21</t>
  </si>
  <si>
    <t>80,452,000.00</t>
  </si>
  <si>
    <t>A-1-0-5</t>
  </si>
  <si>
    <t>CONTRIBUCIONES INHERENTES A LA NOMINA SECTOR PRIVADO Y PUBLICO</t>
  </si>
  <si>
    <t>156,447,866.00</t>
  </si>
  <si>
    <t>A-2-0-4</t>
  </si>
  <si>
    <t>ADQUISICION DE BIENES Y SERVICIOS</t>
  </si>
  <si>
    <t>140,006,700.00</t>
  </si>
  <si>
    <t>42,620,100.00</t>
  </si>
  <si>
    <t>160,905,000.00</t>
  </si>
  <si>
    <t>A-3-2-1-1</t>
  </si>
  <si>
    <t>CUOTA DE AUDITAJE CONTRANAL</t>
  </si>
  <si>
    <t>11</t>
  </si>
  <si>
    <t>SSF</t>
  </si>
  <si>
    <t>2,589,000.00</t>
  </si>
  <si>
    <t>A-3-5-3-9</t>
  </si>
  <si>
    <t>BIENESTAR UNIVERSITARIO (LEY 30 DE 1992)</t>
  </si>
  <si>
    <t>48,992,000.00</t>
  </si>
  <si>
    <t>A-3-6-1-1</t>
  </si>
  <si>
    <t>SENTENCIAS Y CONCILIACIONES</t>
  </si>
  <si>
    <t>7,625,000.00</t>
  </si>
  <si>
    <t>C-113-705-1</t>
  </si>
  <si>
    <t>MEJORAMIENTO Y DOTACIÓN DE LA INFRAESTRUCTURA FÍSICA DEL INFOTEP DE SAN ANDRÉS.</t>
  </si>
  <si>
    <t>66,800,000.00</t>
  </si>
  <si>
    <t>84,000,000.00</t>
  </si>
  <si>
    <t>C-123-705-1</t>
  </si>
  <si>
    <t>ADECUACIÓN DE LA SEDE DEL INFOTEP PARA IMPLEMENTAR LA EDUCACION SUPERIOR  EN LA ISLA DE PROVIDENCIA Y SANTA CATALINA .</t>
  </si>
  <si>
    <t>30,000,000.00</t>
  </si>
  <si>
    <t>C-223-705-1</t>
  </si>
  <si>
    <t>RENOVACIÓN Y MODERNIZACION DE LA RED DE DATOS, LA INFRAESTRUCTURA Y LA PLATAFORMA TECNOLÓGICA DEL INFOTEP DE SAN ANDRÉS Y PROVIDENCIA ISLAS - PREVIO CONCEPTO DNP</t>
  </si>
  <si>
    <t>140,000,000.00</t>
  </si>
  <si>
    <t>55,000,000.00</t>
  </si>
  <si>
    <t>C-310-705-1</t>
  </si>
  <si>
    <t>APOYO AL FORTALECIMIENTO DE LA ARTICULACIÓN EDUCACIÓN MEDIA Y EDUCACIÓN SUPERIOR EN EL DEPARTAMENTO ARCHIPIÉLAGO DE SAN ANDRÉS PROVIDENCIA Y SANTA CATALINA ISLAS</t>
  </si>
  <si>
    <t>170,000,000.00</t>
  </si>
  <si>
    <t>C-310-705-3</t>
  </si>
  <si>
    <t>IMPLANTACIÓN DEL DEPARTAMENTO DE LENGUAS DEL INFOTEP SAN ANDRÉS, SAN ANDRÉS, CARIBE - PREVIO CONCEPTO DNP</t>
  </si>
  <si>
    <t>100,000,000.00</t>
  </si>
  <si>
    <t>80,000,000.00</t>
  </si>
  <si>
    <t>C-520-705-2</t>
  </si>
  <si>
    <t>IMPLEMENTACIÓN , CERTIFICACIÓN Y SOSTENIBILIDAD DEL SISTEMA INTEGRADO DE GESTIÓN DEL INFOTEP DE  SAN ANDRÉS ISLAS - PREVIO CONCEPTO DNP</t>
  </si>
  <si>
    <t>17,000,000.00</t>
  </si>
  <si>
    <t>C-540-705-1</t>
  </si>
  <si>
    <t>FORTALECIMIENTO DE LA INTERNACIONALIZACIÓN DE LA EDUCACIÓN SUPERIOR EN EL INFOTEP DE SAN ANDRÉS, PROVIDENCIA Y SANTA CATALINA</t>
  </si>
  <si>
    <t>50,000,000.00</t>
  </si>
  <si>
    <t>PROPIOS</t>
  </si>
  <si>
    <t>C 540</t>
  </si>
  <si>
    <t>C 540705</t>
  </si>
  <si>
    <t>C 5407051</t>
  </si>
  <si>
    <t>AFORO VIGENTE</t>
  </si>
  <si>
    <t>No Tributarios</t>
  </si>
  <si>
    <t>Venta de Bienes y Servicios</t>
  </si>
  <si>
    <t>Aportes Presupuesto Nacional</t>
  </si>
  <si>
    <t>Funcionamiento</t>
  </si>
  <si>
    <t>Inversión</t>
  </si>
  <si>
    <t>TOTALES</t>
  </si>
  <si>
    <t>Profesional Universitario</t>
  </si>
  <si>
    <t>Presupuesto</t>
  </si>
  <si>
    <t>CÓDIGO</t>
  </si>
  <si>
    <t>I-Ingresos de los Establecimientos Públicos</t>
  </si>
  <si>
    <t>A-Ingresos Corrientes</t>
  </si>
  <si>
    <t>B-Recursos de Capital</t>
  </si>
  <si>
    <t>Recursos del Balance</t>
  </si>
  <si>
    <t>Excedentes Financieros</t>
  </si>
  <si>
    <t>Reporte Ejecución de Ingresos Agregada</t>
  </si>
  <si>
    <t>2015-01-05-11:43 a. m.</t>
  </si>
  <si>
    <t>Año Fiscal</t>
  </si>
  <si>
    <t>2015</t>
  </si>
  <si>
    <t>Vigencia Fiscal</t>
  </si>
  <si>
    <t>Actual</t>
  </si>
  <si>
    <t>Mes</t>
  </si>
  <si>
    <t>Enero</t>
  </si>
  <si>
    <t>Tipo Reporte</t>
  </si>
  <si>
    <t>Detalle</t>
  </si>
  <si>
    <t>Posición Institucional .</t>
  </si>
  <si>
    <t>22-38-00 - INSTITUTO NACIONAL DE FORMACION TECNICA PROFESIONAL DE SAN ANDRES Y PROVIDENCIA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</si>
  <si>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</si>
  <si>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</si>
  <si>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</si>
  <si>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</si>
  <si>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</si>
  <si>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</si>
  <si>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</si>
  <si>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</si>
  <si>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</si>
  <si>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</si>
  <si>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</si>
  <si>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</si>
  <si>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</si>
  <si>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</si>
  <si>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</si>
  <si>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</si>
  <si>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</si>
  <si>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</si>
  <si>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</si>
  <si>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</si>
  <si>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</si>
  <si>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</si>
  <si>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</si>
  <si>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</si>
  <si>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</si>
  <si>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</si>
  <si>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</si>
  <si>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I-INGRESOS DE LOS ESTABLECIMIENTOS PUBLICOS</t>
  </si>
  <si>
    <t>742.453.700,00</t>
  </si>
  <si>
    <t>0,00</t>
  </si>
  <si>
    <t>1</t>
  </si>
  <si>
    <t xml:space="preserve"> A-INGRESOS CORRIENTES</t>
  </si>
  <si>
    <t>501.096.700,00</t>
  </si>
  <si>
    <t>2</t>
  </si>
  <si>
    <t>NO TRIBUTARIOS</t>
  </si>
  <si>
    <t>VENTA DE BIENES Y SERVICIOS</t>
  </si>
  <si>
    <t>421.650.700,00</t>
  </si>
  <si>
    <t>8</t>
  </si>
  <si>
    <t>OTROS INGRESOS</t>
  </si>
  <si>
    <t>79.446.000,00</t>
  </si>
  <si>
    <t>B-RECURSOS DE CAPITAL</t>
  </si>
  <si>
    <t>241.357.000,00</t>
  </si>
  <si>
    <t>5</t>
  </si>
  <si>
    <t>RECURSOS DEL BALANCE</t>
  </si>
  <si>
    <t>EXCEDENTES FINANCIEROS</t>
  </si>
  <si>
    <t>Servicios Educativos</t>
  </si>
  <si>
    <t>Educación Formal Superrior Formación Técnica Profesional</t>
  </si>
  <si>
    <t>Otros Ingresos</t>
  </si>
  <si>
    <t>Extraordinarios</t>
  </si>
  <si>
    <t>aprovechamientos</t>
  </si>
  <si>
    <t>STELLA M. MOYA MURILLO</t>
  </si>
  <si>
    <t xml:space="preserve">       Rectora Encargada.</t>
  </si>
  <si>
    <t>ISMARINO J. MARTINEZ A.</t>
  </si>
  <si>
    <t>PRESUPUESTO DE INGRESOS Y RENTAS 2016</t>
  </si>
  <si>
    <t>STELLA M. MOYA MURILLO.</t>
  </si>
  <si>
    <t>ISMARINO J. MARTINEZ AGAMEZ</t>
  </si>
  <si>
    <t>PRESUPUESTO  2016</t>
  </si>
  <si>
    <t>ANEXO RESOLUCIÓN 001 DE 2016</t>
  </si>
  <si>
    <t>SECCION   :    22-38-00  INSTITUTO  NACIONAL  DE  FORMACION  TECNICA  PROFESIONAL  DE  SAN  ANDRES  ISLAS</t>
  </si>
  <si>
    <t>Fortalecimiento de la Internacionalización de la Educación Superior en el Infotep de San Andrés, Providencia y Santa Catalina.</t>
  </si>
  <si>
    <t>C 640</t>
  </si>
  <si>
    <t>C 640705</t>
  </si>
  <si>
    <t>C 6407051</t>
  </si>
  <si>
    <t>Fortalecimiento al Departamento de Bienestar Universitario del Infotep del Archipielago de San Andrés y Providencia.</t>
  </si>
  <si>
    <t>C 670</t>
  </si>
  <si>
    <t>C 6701506</t>
  </si>
  <si>
    <t>C 67015061</t>
  </si>
  <si>
    <t>Incremento de Inclusión de Población  en Situacaión de Discapacidad en Educación Superior en San Andrés Isla.</t>
  </si>
  <si>
    <t>INVERSION Y APORTES FINANCIEROS</t>
  </si>
  <si>
    <t>APOYO</t>
  </si>
  <si>
    <t>A10110</t>
  </si>
  <si>
    <t>A10111</t>
  </si>
  <si>
    <t>Rectora.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</si>
</sst>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_(* #.##0.00_);_(* \(#.##0.00\);_(* &quot;-&quot;??_);_(@_)"/>
    <numFmt numFmtId="166" formatCode="_(* #.##0_);_(* \(#.##0\);_(* &quot;-&quot;_);_(@_)"/>
    <numFmt numFmtId="167" formatCode="_(* #.##0.00000_);_(* \(#.##0.00000\);_(* &quot;-&quot;???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2D77C2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</cellStyleXfs>
  <cellXfs count="247">
    <xf numFmtId="0" fontId="0" fillId="0" borderId="0" xfId="0"/>
    <xf numFmtId="0" fontId="4" fillId="0" borderId="0" xfId="0" applyFont="1"/>
    <xf numFmtId="0" fontId="3" fillId="0" borderId="4" xfId="0" applyFont="1" applyBorder="1"/>
    <xf numFmtId="0" fontId="3" fillId="0" borderId="0" xfId="0" applyFont="1" applyBorder="1"/>
    <xf numFmtId="0" fontId="5" fillId="0" borderId="0" xfId="0" applyFont="1" applyBorder="1"/>
    <xf numFmtId="0" fontId="2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1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0" xfId="0" applyFont="1"/>
    <xf numFmtId="0" fontId="2" fillId="0" borderId="12" xfId="0" applyFont="1" applyBorder="1"/>
    <xf numFmtId="0" fontId="2" fillId="0" borderId="13" xfId="0" applyFont="1" applyBorder="1"/>
    <xf numFmtId="3" fontId="8" fillId="0" borderId="13" xfId="0" applyNumberFormat="1" applyFont="1" applyBorder="1"/>
    <xf numFmtId="3" fontId="2" fillId="0" borderId="14" xfId="0" applyNumberFormat="1" applyFont="1" applyBorder="1"/>
    <xf numFmtId="0" fontId="2" fillId="0" borderId="15" xfId="0" applyFont="1" applyBorder="1"/>
    <xf numFmtId="0" fontId="2" fillId="0" borderId="16" xfId="0" applyFont="1" applyBorder="1"/>
    <xf numFmtId="3" fontId="8" fillId="0" borderId="16" xfId="0" applyNumberFormat="1" applyFont="1" applyBorder="1"/>
    <xf numFmtId="3" fontId="2" fillId="0" borderId="17" xfId="0" applyNumberFormat="1" applyFont="1" applyBorder="1"/>
    <xf numFmtId="0" fontId="2" fillId="0" borderId="16" xfId="0" applyFont="1" applyBorder="1" applyAlignment="1">
      <alignment wrapText="1"/>
    </xf>
    <xf numFmtId="3" fontId="2" fillId="0" borderId="16" xfId="0" applyNumberFormat="1" applyFont="1" applyBorder="1"/>
    <xf numFmtId="0" fontId="11" fillId="0" borderId="15" xfId="0" applyFont="1" applyBorder="1"/>
    <xf numFmtId="0" fontId="11" fillId="0" borderId="16" xfId="0" applyFont="1" applyBorder="1" applyAlignment="1">
      <alignment wrapText="1"/>
    </xf>
    <xf numFmtId="3" fontId="11" fillId="0" borderId="16" xfId="0" applyNumberFormat="1" applyFont="1" applyBorder="1"/>
    <xf numFmtId="3" fontId="12" fillId="0" borderId="16" xfId="0" applyNumberFormat="1" applyFont="1" applyBorder="1"/>
    <xf numFmtId="3" fontId="11" fillId="0" borderId="17" xfId="0" applyNumberFormat="1" applyFont="1" applyBorder="1"/>
    <xf numFmtId="164" fontId="13" fillId="0" borderId="18" xfId="1" applyNumberFormat="1" applyFont="1" applyFill="1" applyBorder="1" applyAlignment="1">
      <alignment horizontal="right" vertical="top" wrapText="1" readingOrder="1"/>
    </xf>
    <xf numFmtId="3" fontId="8" fillId="0" borderId="19" xfId="0" applyNumberFormat="1" applyFont="1" applyBorder="1"/>
    <xf numFmtId="3" fontId="12" fillId="0" borderId="19" xfId="0" applyNumberFormat="1" applyFont="1" applyBorder="1"/>
    <xf numFmtId="0" fontId="11" fillId="0" borderId="16" xfId="0" applyFont="1" applyBorder="1"/>
    <xf numFmtId="0" fontId="3" fillId="0" borderId="15" xfId="0" applyFont="1" applyBorder="1"/>
    <xf numFmtId="0" fontId="3" fillId="0" borderId="16" xfId="0" applyFont="1" applyBorder="1"/>
    <xf numFmtId="3" fontId="5" fillId="0" borderId="16" xfId="0" applyNumberFormat="1" applyFont="1" applyBorder="1"/>
    <xf numFmtId="3" fontId="3" fillId="0" borderId="17" xfId="0" applyNumberFormat="1" applyFont="1" applyBorder="1"/>
    <xf numFmtId="0" fontId="15" fillId="0" borderId="0" xfId="0" applyFont="1"/>
    <xf numFmtId="43" fontId="11" fillId="0" borderId="0" xfId="1" applyFont="1"/>
    <xf numFmtId="0" fontId="2" fillId="0" borderId="0" xfId="0" applyFont="1"/>
    <xf numFmtId="0" fontId="8" fillId="0" borderId="15" xfId="0" applyFont="1" applyFill="1" applyBorder="1" applyAlignment="1">
      <alignment vertical="center"/>
    </xf>
    <xf numFmtId="0" fontId="8" fillId="0" borderId="16" xfId="0" applyFont="1" applyFill="1" applyBorder="1" applyAlignment="1">
      <alignment wrapText="1"/>
    </xf>
    <xf numFmtId="43" fontId="4" fillId="0" borderId="0" xfId="1" applyFont="1"/>
    <xf numFmtId="0" fontId="11" fillId="0" borderId="20" xfId="0" applyFont="1" applyBorder="1"/>
    <xf numFmtId="0" fontId="11" fillId="0" borderId="21" xfId="0" applyFont="1" applyBorder="1" applyAlignment="1">
      <alignment wrapText="1"/>
    </xf>
    <xf numFmtId="3" fontId="11" fillId="0" borderId="21" xfId="0" applyNumberFormat="1" applyFont="1" applyBorder="1"/>
    <xf numFmtId="3" fontId="12" fillId="0" borderId="22" xfId="0" applyNumberFormat="1" applyFont="1" applyBorder="1"/>
    <xf numFmtId="3" fontId="11" fillId="0" borderId="23" xfId="0" applyNumberFormat="1" applyFont="1" applyBorder="1"/>
    <xf numFmtId="0" fontId="4" fillId="0" borderId="32" xfId="0" applyFont="1" applyBorder="1"/>
    <xf numFmtId="0" fontId="3" fillId="0" borderId="33" xfId="0" applyFont="1" applyBorder="1" applyAlignment="1">
      <alignment horizontal="center"/>
    </xf>
    <xf numFmtId="3" fontId="3" fillId="0" borderId="33" xfId="0" applyNumberFormat="1" applyFont="1" applyBorder="1"/>
    <xf numFmtId="3" fontId="5" fillId="0" borderId="34" xfId="0" applyNumberFormat="1" applyFont="1" applyBorder="1"/>
    <xf numFmtId="3" fontId="3" fillId="0" borderId="35" xfId="0" applyNumberFormat="1" applyFont="1" applyBorder="1"/>
    <xf numFmtId="0" fontId="4" fillId="0" borderId="1" xfId="0" applyFont="1" applyBorder="1"/>
    <xf numFmtId="0" fontId="4" fillId="0" borderId="2" xfId="0" applyFont="1" applyBorder="1"/>
    <xf numFmtId="0" fontId="17" fillId="0" borderId="2" xfId="0" applyFont="1" applyBorder="1"/>
    <xf numFmtId="0" fontId="4" fillId="0" borderId="4" xfId="0" applyFont="1" applyBorder="1"/>
    <xf numFmtId="0" fontId="4" fillId="0" borderId="0" xfId="0" applyFont="1" applyBorder="1"/>
    <xf numFmtId="0" fontId="17" fillId="0" borderId="0" xfId="0" applyFont="1" applyBorder="1"/>
    <xf numFmtId="0" fontId="15" fillId="0" borderId="4" xfId="0" applyFont="1" applyBorder="1"/>
    <xf numFmtId="0" fontId="18" fillId="0" borderId="0" xfId="0" applyFont="1" applyBorder="1"/>
    <xf numFmtId="0" fontId="11" fillId="0" borderId="36" xfId="0" applyFont="1" applyBorder="1"/>
    <xf numFmtId="0" fontId="4" fillId="0" borderId="37" xfId="0" applyFont="1" applyBorder="1"/>
    <xf numFmtId="0" fontId="12" fillId="0" borderId="37" xfId="0" applyFont="1" applyBorder="1"/>
    <xf numFmtId="0" fontId="12" fillId="0" borderId="0" xfId="0" applyFont="1" applyBorder="1"/>
    <xf numFmtId="0" fontId="11" fillId="0" borderId="0" xfId="0" applyFont="1" applyBorder="1"/>
    <xf numFmtId="0" fontId="17" fillId="0" borderId="0" xfId="0" applyFont="1"/>
    <xf numFmtId="0" fontId="20" fillId="0" borderId="39" xfId="2" applyNumberFormat="1" applyFont="1" applyFill="1" applyBorder="1" applyAlignment="1">
      <alignment vertical="top" wrapText="1"/>
    </xf>
    <xf numFmtId="0" fontId="20" fillId="0" borderId="40" xfId="2" applyNumberFormat="1" applyFont="1" applyFill="1" applyBorder="1" applyAlignment="1">
      <alignment vertical="top" wrapText="1"/>
    </xf>
    <xf numFmtId="0" fontId="20" fillId="0" borderId="41" xfId="2" applyNumberFormat="1" applyFont="1" applyFill="1" applyBorder="1" applyAlignment="1">
      <alignment vertical="top" wrapText="1"/>
    </xf>
    <xf numFmtId="0" fontId="20" fillId="0" borderId="0" xfId="2" applyFont="1" applyFill="1" applyBorder="1"/>
    <xf numFmtId="0" fontId="22" fillId="0" borderId="0" xfId="2" applyNumberFormat="1" applyFont="1" applyFill="1" applyBorder="1" applyAlignment="1">
      <alignment vertical="top" wrapText="1" readingOrder="1"/>
    </xf>
    <xf numFmtId="0" fontId="20" fillId="0" borderId="43" xfId="2" applyNumberFormat="1" applyFont="1" applyFill="1" applyBorder="1" applyAlignment="1">
      <alignment vertical="top" wrapText="1"/>
    </xf>
    <xf numFmtId="0" fontId="23" fillId="0" borderId="0" xfId="2" applyNumberFormat="1" applyFont="1" applyFill="1" applyBorder="1" applyAlignment="1">
      <alignment vertical="top" wrapText="1" readingOrder="1"/>
    </xf>
    <xf numFmtId="0" fontId="20" fillId="0" borderId="44" xfId="2" applyNumberFormat="1" applyFont="1" applyFill="1" applyBorder="1" applyAlignment="1">
      <alignment vertical="top" wrapText="1"/>
    </xf>
    <xf numFmtId="0" fontId="20" fillId="0" borderId="45" xfId="2" applyNumberFormat="1" applyFont="1" applyFill="1" applyBorder="1" applyAlignment="1">
      <alignment vertical="top" wrapText="1"/>
    </xf>
    <xf numFmtId="0" fontId="20" fillId="0" borderId="46" xfId="2" applyNumberFormat="1" applyFont="1" applyFill="1" applyBorder="1" applyAlignment="1">
      <alignment vertical="top" wrapText="1"/>
    </xf>
    <xf numFmtId="0" fontId="13" fillId="0" borderId="18" xfId="2" applyNumberFormat="1" applyFont="1" applyFill="1" applyBorder="1" applyAlignment="1">
      <alignment horizontal="center" vertical="top" wrapText="1" readingOrder="1"/>
    </xf>
    <xf numFmtId="0" fontId="13" fillId="0" borderId="18" xfId="2" applyNumberFormat="1" applyFont="1" applyFill="1" applyBorder="1" applyAlignment="1">
      <alignment vertical="top" wrapText="1" readingOrder="1"/>
    </xf>
    <xf numFmtId="0" fontId="14" fillId="0" borderId="18" xfId="2" applyNumberFormat="1" applyFont="1" applyFill="1" applyBorder="1" applyAlignment="1">
      <alignment vertical="top" wrapText="1" readingOrder="1"/>
    </xf>
    <xf numFmtId="0" fontId="14" fillId="0" borderId="18" xfId="2" applyNumberFormat="1" applyFont="1" applyFill="1" applyBorder="1" applyAlignment="1">
      <alignment horizontal="right" vertical="top" wrapText="1" readingOrder="1"/>
    </xf>
    <xf numFmtId="0" fontId="17" fillId="0" borderId="37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38" xfId="0" applyFont="1" applyBorder="1"/>
    <xf numFmtId="0" fontId="20" fillId="0" borderId="42" xfId="2" applyNumberFormat="1" applyFont="1" applyFill="1" applyBorder="1" applyAlignment="1">
      <alignment vertical="top" wrapText="1"/>
    </xf>
    <xf numFmtId="0" fontId="20" fillId="0" borderId="0" xfId="2" applyFont="1" applyFill="1" applyBorder="1"/>
    <xf numFmtId="0" fontId="23" fillId="0" borderId="0" xfId="2" applyNumberFormat="1" applyFont="1" applyFill="1" applyBorder="1" applyAlignment="1">
      <alignment vertical="top" wrapText="1" readingOrder="1"/>
    </xf>
    <xf numFmtId="0" fontId="25" fillId="0" borderId="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24" fillId="0" borderId="0" xfId="0" applyFont="1"/>
    <xf numFmtId="0" fontId="24" fillId="0" borderId="16" xfId="0" applyFont="1" applyBorder="1"/>
    <xf numFmtId="3" fontId="24" fillId="0" borderId="17" xfId="1" applyNumberFormat="1" applyFont="1" applyBorder="1"/>
    <xf numFmtId="0" fontId="0" fillId="0" borderId="16" xfId="0" applyFont="1" applyBorder="1"/>
    <xf numFmtId="3" fontId="1" fillId="0" borderId="17" xfId="1" applyNumberFormat="1" applyFont="1" applyBorder="1"/>
    <xf numFmtId="3" fontId="0" fillId="0" borderId="17" xfId="0" applyNumberFormat="1" applyBorder="1"/>
    <xf numFmtId="3" fontId="0" fillId="0" borderId="5" xfId="0" applyNumberFormat="1" applyBorder="1"/>
    <xf numFmtId="0" fontId="25" fillId="0" borderId="5" xfId="0" applyFont="1" applyBorder="1" applyAlignment="1">
      <alignment horizontal="center"/>
    </xf>
    <xf numFmtId="0" fontId="27" fillId="0" borderId="4" xfId="0" applyFont="1" applyBorder="1"/>
    <xf numFmtId="0" fontId="24" fillId="0" borderId="49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52" xfId="0" applyFont="1" applyBorder="1" applyAlignment="1">
      <alignment horizontal="center"/>
    </xf>
    <xf numFmtId="3" fontId="24" fillId="0" borderId="16" xfId="1" applyNumberFormat="1" applyFont="1" applyBorder="1"/>
    <xf numFmtId="0" fontId="24" fillId="0" borderId="29" xfId="0" applyFont="1" applyBorder="1" applyAlignment="1">
      <alignment horizontal="left"/>
    </xf>
    <xf numFmtId="43" fontId="24" fillId="0" borderId="0" xfId="1" applyFont="1"/>
    <xf numFmtId="43" fontId="1" fillId="0" borderId="0" xfId="1" applyFont="1"/>
    <xf numFmtId="0" fontId="0" fillId="0" borderId="0" xfId="0" applyFont="1"/>
    <xf numFmtId="3" fontId="0" fillId="0" borderId="0" xfId="0" applyNumberFormat="1"/>
    <xf numFmtId="3" fontId="24" fillId="0" borderId="29" xfId="0" applyNumberFormat="1" applyFont="1" applyBorder="1" applyAlignment="1">
      <alignment horizontal="right"/>
    </xf>
    <xf numFmtId="0" fontId="30" fillId="0" borderId="0" xfId="2" applyNumberFormat="1" applyFont="1" applyFill="1" applyBorder="1" applyAlignment="1">
      <alignment vertical="top" wrapText="1" readingOrder="1"/>
    </xf>
    <xf numFmtId="0" fontId="29" fillId="2" borderId="53" xfId="2" applyNumberFormat="1" applyFont="1" applyFill="1" applyBorder="1" applyAlignment="1">
      <alignment horizontal="center" wrapText="1" readingOrder="1"/>
    </xf>
    <xf numFmtId="0" fontId="30" fillId="0" borderId="0" xfId="2" applyNumberFormat="1" applyFont="1" applyFill="1" applyBorder="1" applyAlignment="1">
      <alignment horizontal="right" vertical="top" wrapText="1" readingOrder="1"/>
    </xf>
    <xf numFmtId="0" fontId="24" fillId="0" borderId="16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24" fillId="0" borderId="15" xfId="0" applyFont="1" applyBorder="1" applyAlignment="1">
      <alignment horizontal="left"/>
    </xf>
    <xf numFmtId="9" fontId="24" fillId="0" borderId="0" xfId="3" applyFont="1"/>
    <xf numFmtId="9" fontId="1" fillId="0" borderId="0" xfId="3" applyFont="1"/>
    <xf numFmtId="0" fontId="14" fillId="3" borderId="18" xfId="2" applyNumberFormat="1" applyFont="1" applyFill="1" applyBorder="1" applyAlignment="1">
      <alignment horizontal="right" vertical="top" wrapText="1" readingOrder="1"/>
    </xf>
    <xf numFmtId="43" fontId="15" fillId="0" borderId="0" xfId="1" applyFont="1"/>
    <xf numFmtId="43" fontId="2" fillId="0" borderId="0" xfId="1" applyFont="1"/>
    <xf numFmtId="43" fontId="16" fillId="0" borderId="0" xfId="1" applyFont="1"/>
    <xf numFmtId="0" fontId="24" fillId="4" borderId="15" xfId="0" applyFont="1" applyFill="1" applyBorder="1" applyAlignment="1">
      <alignment horizontal="left"/>
    </xf>
    <xf numFmtId="0" fontId="24" fillId="4" borderId="16" xfId="0" applyFont="1" applyFill="1" applyBorder="1"/>
    <xf numFmtId="3" fontId="24" fillId="4" borderId="17" xfId="1" applyNumberFormat="1" applyFont="1" applyFill="1" applyBorder="1"/>
    <xf numFmtId="43" fontId="32" fillId="0" borderId="0" xfId="1" applyFont="1"/>
    <xf numFmtId="43" fontId="0" fillId="0" borderId="0" xfId="1" applyFont="1"/>
    <xf numFmtId="165" fontId="0" fillId="0" borderId="0" xfId="0" applyNumberFormat="1"/>
    <xf numFmtId="43" fontId="2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31" fillId="0" borderId="49" xfId="0" applyFont="1" applyBorder="1"/>
    <xf numFmtId="43" fontId="0" fillId="0" borderId="3" xfId="1" applyFont="1" applyBorder="1"/>
    <xf numFmtId="43" fontId="0" fillId="0" borderId="5" xfId="1" applyFont="1" applyBorder="1"/>
    <xf numFmtId="164" fontId="33" fillId="0" borderId="18" xfId="1" applyNumberFormat="1" applyFont="1" applyFill="1" applyBorder="1" applyAlignment="1">
      <alignment horizontal="right" vertical="top" wrapText="1" readingOrder="1"/>
    </xf>
    <xf numFmtId="3" fontId="11" fillId="0" borderId="0" xfId="0" applyNumberFormat="1" applyFont="1"/>
    <xf numFmtId="43" fontId="11" fillId="0" borderId="0" xfId="0" applyNumberFormat="1" applyFont="1"/>
    <xf numFmtId="3" fontId="2" fillId="0" borderId="0" xfId="0" applyNumberFormat="1" applyFont="1"/>
    <xf numFmtId="0" fontId="24" fillId="0" borderId="50" xfId="0" applyFont="1" applyBorder="1"/>
    <xf numFmtId="3" fontId="24" fillId="0" borderId="52" xfId="0" applyNumberFormat="1" applyFont="1" applyBorder="1"/>
    <xf numFmtId="0" fontId="2" fillId="0" borderId="20" xfId="0" applyFont="1" applyFill="1" applyBorder="1"/>
    <xf numFmtId="0" fontId="2" fillId="0" borderId="16" xfId="0" applyFont="1" applyFill="1" applyBorder="1" applyAlignment="1">
      <alignment wrapText="1"/>
    </xf>
    <xf numFmtId="3" fontId="2" fillId="0" borderId="16" xfId="0" applyNumberFormat="1" applyFont="1" applyFill="1" applyBorder="1"/>
    <xf numFmtId="3" fontId="8" fillId="0" borderId="19" xfId="0" applyNumberFormat="1" applyFont="1" applyFill="1" applyBorder="1"/>
    <xf numFmtId="3" fontId="2" fillId="0" borderId="17" xfId="0" applyNumberFormat="1" applyFont="1" applyFill="1" applyBorder="1"/>
    <xf numFmtId="3" fontId="8" fillId="0" borderId="16" xfId="0" applyNumberFormat="1" applyFont="1" applyFill="1" applyBorder="1"/>
    <xf numFmtId="0" fontId="11" fillId="0" borderId="20" xfId="0" applyFont="1" applyFill="1" applyBorder="1"/>
    <xf numFmtId="0" fontId="11" fillId="0" borderId="16" xfId="0" applyFont="1" applyFill="1" applyBorder="1" applyAlignment="1">
      <alignment wrapText="1"/>
    </xf>
    <xf numFmtId="3" fontId="11" fillId="0" borderId="16" xfId="0" applyNumberFormat="1" applyFont="1" applyFill="1" applyBorder="1"/>
    <xf numFmtId="3" fontId="12" fillId="0" borderId="19" xfId="0" applyNumberFormat="1" applyFont="1" applyFill="1" applyBorder="1"/>
    <xf numFmtId="3" fontId="11" fillId="0" borderId="17" xfId="0" applyNumberFormat="1" applyFont="1" applyFill="1" applyBorder="1"/>
    <xf numFmtId="0" fontId="11" fillId="0" borderId="21" xfId="0" applyFont="1" applyFill="1" applyBorder="1" applyAlignment="1">
      <alignment wrapText="1"/>
    </xf>
    <xf numFmtId="3" fontId="11" fillId="0" borderId="21" xfId="0" applyNumberFormat="1" applyFont="1" applyFill="1" applyBorder="1"/>
    <xf numFmtId="3" fontId="12" fillId="0" borderId="22" xfId="0" applyNumberFormat="1" applyFont="1" applyFill="1" applyBorder="1"/>
    <xf numFmtId="3" fontId="11" fillId="0" borderId="23" xfId="0" applyNumberFormat="1" applyFont="1" applyFill="1" applyBorder="1"/>
    <xf numFmtId="0" fontId="12" fillId="0" borderId="15" xfId="0" applyFont="1" applyBorder="1"/>
    <xf numFmtId="0" fontId="12" fillId="0" borderId="16" xfId="0" applyFont="1" applyBorder="1" applyAlignment="1">
      <alignment wrapText="1"/>
    </xf>
    <xf numFmtId="0" fontId="2" fillId="0" borderId="15" xfId="0" applyFont="1" applyFill="1" applyBorder="1"/>
    <xf numFmtId="43" fontId="11" fillId="0" borderId="0" xfId="1" applyFont="1" applyFill="1"/>
    <xf numFmtId="0" fontId="11" fillId="0" borderId="0" xfId="0" applyFont="1" applyFill="1"/>
    <xf numFmtId="0" fontId="2" fillId="0" borderId="21" xfId="0" applyFont="1" applyFill="1" applyBorder="1" applyAlignment="1">
      <alignment wrapText="1"/>
    </xf>
    <xf numFmtId="3" fontId="2" fillId="0" borderId="21" xfId="0" applyNumberFormat="1" applyFont="1" applyFill="1" applyBorder="1"/>
    <xf numFmtId="3" fontId="8" fillId="0" borderId="22" xfId="0" applyNumberFormat="1" applyFont="1" applyFill="1" applyBorder="1"/>
    <xf numFmtId="3" fontId="2" fillId="0" borderId="23" xfId="0" applyNumberFormat="1" applyFont="1" applyFill="1" applyBorder="1"/>
    <xf numFmtId="0" fontId="14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horizontal="right" vertical="top" wrapText="1" readingOrder="1"/>
    </xf>
    <xf numFmtId="0" fontId="12" fillId="0" borderId="16" xfId="0" applyFont="1" applyBorder="1"/>
    <xf numFmtId="9" fontId="11" fillId="0" borderId="0" xfId="1" applyNumberFormat="1" applyFont="1"/>
    <xf numFmtId="0" fontId="0" fillId="0" borderId="0" xfId="0" applyFill="1"/>
    <xf numFmtId="3" fontId="24" fillId="0" borderId="17" xfId="1" applyNumberFormat="1" applyFont="1" applyFill="1" applyBorder="1"/>
    <xf numFmtId="3" fontId="24" fillId="0" borderId="29" xfId="0" applyNumberFormat="1" applyFont="1" applyFill="1" applyBorder="1" applyAlignment="1">
      <alignment horizontal="right"/>
    </xf>
    <xf numFmtId="0" fontId="2" fillId="0" borderId="24" xfId="0" applyFont="1" applyFill="1" applyBorder="1"/>
    <xf numFmtId="0" fontId="2" fillId="0" borderId="25" xfId="0" applyFont="1" applyFill="1" applyBorder="1" applyAlignment="1">
      <alignment wrapText="1"/>
    </xf>
    <xf numFmtId="3" fontId="2" fillId="0" borderId="25" xfId="0" applyNumberFormat="1" applyFont="1" applyFill="1" applyBorder="1"/>
    <xf numFmtId="3" fontId="8" fillId="0" borderId="26" xfId="0" applyNumberFormat="1" applyFont="1" applyFill="1" applyBorder="1"/>
    <xf numFmtId="3" fontId="2" fillId="0" borderId="27" xfId="0" applyNumberFormat="1" applyFont="1" applyFill="1" applyBorder="1"/>
    <xf numFmtId="0" fontId="2" fillId="0" borderId="28" xfId="0" applyFont="1" applyFill="1" applyBorder="1"/>
    <xf numFmtId="0" fontId="2" fillId="0" borderId="29" xfId="0" applyFont="1" applyFill="1" applyBorder="1" applyAlignment="1">
      <alignment wrapText="1"/>
    </xf>
    <xf numFmtId="3" fontId="2" fillId="0" borderId="29" xfId="0" applyNumberFormat="1" applyFont="1" applyFill="1" applyBorder="1"/>
    <xf numFmtId="3" fontId="8" fillId="0" borderId="30" xfId="0" applyNumberFormat="1" applyFont="1" applyFill="1" applyBorder="1"/>
    <xf numFmtId="3" fontId="2" fillId="0" borderId="31" xfId="0" applyNumberFormat="1" applyFont="1" applyFill="1" applyBorder="1"/>
    <xf numFmtId="0" fontId="11" fillId="0" borderId="15" xfId="0" applyFont="1" applyFill="1" applyBorder="1"/>
    <xf numFmtId="0" fontId="11" fillId="0" borderId="56" xfId="0" applyFont="1" applyBorder="1"/>
    <xf numFmtId="0" fontId="11" fillId="0" borderId="57" xfId="0" applyFont="1" applyBorder="1" applyAlignment="1">
      <alignment wrapText="1"/>
    </xf>
    <xf numFmtId="3" fontId="11" fillId="0" borderId="57" xfId="0" applyNumberFormat="1" applyFont="1" applyBorder="1"/>
    <xf numFmtId="3" fontId="12" fillId="0" borderId="58" xfId="0" applyNumberFormat="1" applyFont="1" applyBorder="1"/>
    <xf numFmtId="3" fontId="11" fillId="0" borderId="59" xfId="0" applyNumberFormat="1" applyFont="1" applyBorder="1"/>
    <xf numFmtId="0" fontId="14" fillId="0" borderId="18" xfId="2" applyNumberFormat="1" applyFont="1" applyFill="1" applyBorder="1" applyAlignment="1">
      <alignment vertical="top" wrapText="1" readingOrder="1"/>
    </xf>
    <xf numFmtId="0" fontId="20" fillId="0" borderId="47" xfId="2" applyNumberFormat="1" applyFont="1" applyFill="1" applyBorder="1" applyAlignment="1">
      <alignment vertical="top" wrapText="1"/>
    </xf>
    <xf numFmtId="0" fontId="20" fillId="0" borderId="48" xfId="2" applyNumberFormat="1" applyFont="1" applyFill="1" applyBorder="1" applyAlignment="1">
      <alignment vertical="top" wrapText="1"/>
    </xf>
    <xf numFmtId="0" fontId="14" fillId="3" borderId="18" xfId="2" applyNumberFormat="1" applyFont="1" applyFill="1" applyBorder="1" applyAlignment="1">
      <alignment vertical="top" wrapText="1" readingOrder="1"/>
    </xf>
    <xf numFmtId="0" fontId="20" fillId="3" borderId="48" xfId="2" applyNumberFormat="1" applyFont="1" applyFill="1" applyBorder="1" applyAlignment="1">
      <alignment vertical="top" wrapText="1"/>
    </xf>
    <xf numFmtId="0" fontId="20" fillId="3" borderId="47" xfId="2" applyNumberFormat="1" applyFont="1" applyFill="1" applyBorder="1" applyAlignment="1">
      <alignment vertical="top" wrapText="1"/>
    </xf>
    <xf numFmtId="0" fontId="13" fillId="0" borderId="18" xfId="2" applyNumberFormat="1" applyFont="1" applyFill="1" applyBorder="1" applyAlignment="1">
      <alignment horizontal="center" vertical="top" wrapText="1" readingOrder="1"/>
    </xf>
    <xf numFmtId="0" fontId="20" fillId="0" borderId="42" xfId="2" applyNumberFormat="1" applyFont="1" applyFill="1" applyBorder="1" applyAlignment="1">
      <alignment vertical="top" wrapText="1"/>
    </xf>
    <xf numFmtId="0" fontId="20" fillId="0" borderId="0" xfId="2" applyFont="1" applyFill="1" applyBorder="1"/>
    <xf numFmtId="0" fontId="21" fillId="0" borderId="0" xfId="2" applyNumberFormat="1" applyFont="1" applyFill="1" applyBorder="1" applyAlignment="1">
      <alignment horizontal="center" vertical="top" wrapText="1" readingOrder="1"/>
    </xf>
    <xf numFmtId="0" fontId="23" fillId="0" borderId="0" xfId="2" applyNumberFormat="1" applyFont="1" applyFill="1" applyBorder="1" applyAlignment="1">
      <alignment vertical="top" wrapText="1" readingOrder="1"/>
    </xf>
    <xf numFmtId="0" fontId="22" fillId="0" borderId="0" xfId="2" applyNumberFormat="1" applyFont="1" applyFill="1" applyBorder="1" applyAlignment="1">
      <alignment vertical="top" wrapText="1" readingOrder="1"/>
    </xf>
    <xf numFmtId="0" fontId="23" fillId="0" borderId="0" xfId="2" applyNumberFormat="1" applyFont="1" applyFill="1" applyBorder="1" applyAlignment="1">
      <alignment horizontal="left"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20" fillId="0" borderId="0" xfId="0" applyNumberFormat="1" applyFont="1" applyFill="1" applyBorder="1" applyAlignment="1">
      <alignment vertical="top" wrapText="1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0" fillId="0" borderId="0" xfId="2" applyNumberFormat="1" applyFont="1" applyFill="1" applyBorder="1" applyAlignment="1">
      <alignment vertical="top" wrapText="1" readingOrder="1"/>
    </xf>
    <xf numFmtId="0" fontId="30" fillId="0" borderId="0" xfId="2" applyNumberFormat="1" applyFont="1" applyFill="1" applyBorder="1" applyAlignment="1">
      <alignment horizontal="right" vertical="top" wrapText="1" readingOrder="1"/>
    </xf>
    <xf numFmtId="0" fontId="29" fillId="2" borderId="53" xfId="2" applyNumberFormat="1" applyFont="1" applyFill="1" applyBorder="1" applyAlignment="1">
      <alignment horizontal="center" wrapText="1" readingOrder="1"/>
    </xf>
    <xf numFmtId="0" fontId="20" fillId="0" borderId="54" xfId="2" applyNumberFormat="1" applyFont="1" applyFill="1" applyBorder="1" applyAlignment="1">
      <alignment vertical="top" wrapText="1"/>
    </xf>
    <xf numFmtId="0" fontId="20" fillId="0" borderId="55" xfId="2" applyNumberFormat="1" applyFont="1" applyFill="1" applyBorder="1" applyAlignment="1">
      <alignment vertical="top" wrapText="1"/>
    </xf>
    <xf numFmtId="0" fontId="29" fillId="2" borderId="53" xfId="2" applyNumberFormat="1" applyFont="1" applyFill="1" applyBorder="1" applyAlignment="1">
      <alignment horizontal="left" wrapText="1" readingOrder="1"/>
    </xf>
    <xf numFmtId="0" fontId="29" fillId="2" borderId="0" xfId="2" applyNumberFormat="1" applyFont="1" applyFill="1" applyBorder="1" applyAlignment="1">
      <alignment vertical="top" wrapText="1" readingOrder="1"/>
    </xf>
    <xf numFmtId="0" fontId="21" fillId="0" borderId="40" xfId="2" applyNumberFormat="1" applyFont="1" applyFill="1" applyBorder="1" applyAlignment="1">
      <alignment horizontal="center" vertical="top" wrapText="1" readingOrder="1"/>
    </xf>
    <xf numFmtId="0" fontId="20" fillId="0" borderId="40" xfId="2" applyNumberFormat="1" applyFont="1" applyFill="1" applyBorder="1" applyAlignment="1">
      <alignment vertical="top" wrapText="1"/>
    </xf>
    <xf numFmtId="0" fontId="28" fillId="0" borderId="0" xfId="2" applyNumberFormat="1" applyFont="1" applyFill="1" applyBorder="1" applyAlignment="1">
      <alignment vertical="top" wrapText="1" readingOrder="1"/>
    </xf>
    <xf numFmtId="0" fontId="14" fillId="0" borderId="0" xfId="2" applyNumberFormat="1" applyFont="1" applyFill="1" applyBorder="1" applyAlignment="1">
      <alignment vertical="top" wrapText="1" readingOrder="1"/>
    </xf>
    <xf numFmtId="0" fontId="25" fillId="4" borderId="0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7" fillId="0" borderId="4" xfId="0" applyFont="1" applyBorder="1" applyAlignment="1"/>
    <xf numFmtId="0" fontId="27" fillId="0" borderId="0" xfId="0" applyFont="1" applyBorder="1" applyAlignment="1"/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244600" cy="80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90500"/>
          <a:ext cx="15303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3"/>
  <sheetViews>
    <sheetView showGridLines="0" topLeftCell="X1" workbookViewId="0">
      <selection activeCell="AH24" sqref="AH24"/>
    </sheetView>
  </sheetViews>
  <sheetFormatPr baseColWidth="10" defaultRowHeight="15" x14ac:dyDescent="0.25"/>
  <cols>
    <col min="1" max="1" width="8" style="75" customWidth="1"/>
    <col min="2" max="2" width="10.85546875" style="75" customWidth="1"/>
    <col min="3" max="3" width="11.7109375" style="75" customWidth="1"/>
    <col min="4" max="4" width="5.5703125" style="75" customWidth="1"/>
    <col min="5" max="5" width="0" style="75" hidden="1" customWidth="1"/>
    <col min="6" max="6" width="5.28515625" style="75" customWidth="1"/>
    <col min="7" max="7" width="18.85546875" style="75" hidden="1" customWidth="1"/>
    <col min="8" max="8" width="1.28515625" style="75" hidden="1" customWidth="1"/>
    <col min="9" max="9" width="0.42578125" style="75" hidden="1" customWidth="1"/>
    <col min="10" max="10" width="1.28515625" style="75" hidden="1" customWidth="1"/>
    <col min="11" max="11" width="7.42578125" style="75" hidden="1" customWidth="1"/>
    <col min="12" max="12" width="6.140625" style="75" hidden="1" customWidth="1"/>
    <col min="13" max="13" width="12.28515625" style="75" customWidth="1"/>
    <col min="14" max="14" width="4" style="75" customWidth="1"/>
    <col min="15" max="15" width="6.7109375" style="75" customWidth="1"/>
    <col min="16" max="16" width="43.140625" style="75" customWidth="1"/>
    <col min="17" max="17" width="10.85546875" style="75" customWidth="1"/>
    <col min="18" max="18" width="8.28515625" style="75" customWidth="1"/>
    <col min="19" max="19" width="8.42578125" style="75" customWidth="1"/>
    <col min="20" max="38" width="16.140625" style="75" customWidth="1"/>
    <col min="39" max="39" width="0" style="75" hidden="1" customWidth="1"/>
    <col min="40" max="16384" width="11.42578125" style="75"/>
  </cols>
  <sheetData>
    <row r="1" spans="1:38" ht="7.15" customHeight="1" x14ac:dyDescent="0.25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4"/>
    </row>
    <row r="2" spans="1:38" ht="13.7" customHeight="1" x14ac:dyDescent="0.25">
      <c r="A2" s="206"/>
      <c r="B2" s="207"/>
      <c r="C2" s="208" t="s">
        <v>203</v>
      </c>
      <c r="D2" s="207"/>
      <c r="G2" s="76" t="s">
        <v>204</v>
      </c>
      <c r="I2" s="209" t="s">
        <v>205</v>
      </c>
      <c r="K2" s="209" t="s">
        <v>206</v>
      </c>
      <c r="L2" s="207"/>
      <c r="M2" s="207"/>
      <c r="N2" s="207"/>
      <c r="O2" s="77"/>
    </row>
    <row r="3" spans="1:38" ht="0.6" customHeight="1" x14ac:dyDescent="0.25">
      <c r="A3" s="206"/>
      <c r="B3" s="207"/>
      <c r="C3" s="207"/>
      <c r="D3" s="207"/>
      <c r="I3" s="207"/>
      <c r="K3" s="207"/>
      <c r="L3" s="207"/>
      <c r="M3" s="207"/>
      <c r="N3" s="207"/>
      <c r="O3" s="77"/>
    </row>
    <row r="4" spans="1:38" ht="0" hidden="1" customHeight="1" x14ac:dyDescent="0.25">
      <c r="A4" s="206"/>
      <c r="B4" s="207"/>
      <c r="C4" s="207"/>
      <c r="D4" s="207"/>
      <c r="O4" s="77"/>
    </row>
    <row r="5" spans="1:38" ht="14.1" customHeight="1" x14ac:dyDescent="0.25">
      <c r="A5" s="206"/>
      <c r="B5" s="207"/>
      <c r="C5" s="207"/>
      <c r="D5" s="207"/>
      <c r="G5" s="210" t="s">
        <v>207</v>
      </c>
      <c r="I5" s="78" t="s">
        <v>208</v>
      </c>
      <c r="K5" s="209" t="s">
        <v>209</v>
      </c>
      <c r="L5" s="207"/>
      <c r="M5" s="207"/>
      <c r="N5" s="207"/>
      <c r="O5" s="77"/>
    </row>
    <row r="6" spans="1:38" ht="14.1" customHeight="1" x14ac:dyDescent="0.25">
      <c r="A6" s="206"/>
      <c r="B6" s="207"/>
      <c r="C6" s="207"/>
      <c r="D6" s="207"/>
      <c r="G6" s="207"/>
      <c r="O6" s="77"/>
    </row>
    <row r="7" spans="1:38" ht="0" hidden="1" customHeight="1" x14ac:dyDescent="0.25">
      <c r="A7" s="206"/>
      <c r="B7" s="207"/>
      <c r="C7" s="207"/>
      <c r="D7" s="207"/>
      <c r="O7" s="77"/>
    </row>
    <row r="8" spans="1:38" ht="7.15" customHeight="1" x14ac:dyDescent="0.25">
      <c r="A8" s="206"/>
      <c r="B8" s="207"/>
      <c r="C8" s="207"/>
      <c r="D8" s="207"/>
      <c r="G8" s="210" t="s">
        <v>210</v>
      </c>
      <c r="I8" s="211" t="s">
        <v>211</v>
      </c>
      <c r="J8" s="207"/>
      <c r="K8" s="207"/>
      <c r="O8" s="77"/>
    </row>
    <row r="9" spans="1:38" ht="6.6" customHeight="1" x14ac:dyDescent="0.25">
      <c r="A9" s="206"/>
      <c r="B9" s="207"/>
      <c r="G9" s="207"/>
      <c r="I9" s="207"/>
      <c r="J9" s="207"/>
      <c r="K9" s="207"/>
      <c r="O9" s="77"/>
    </row>
    <row r="10" spans="1:38" ht="0.6" customHeight="1" x14ac:dyDescent="0.25">
      <c r="A10" s="206"/>
      <c r="B10" s="207"/>
      <c r="I10" s="207"/>
      <c r="J10" s="207"/>
      <c r="K10" s="207"/>
      <c r="O10" s="77"/>
    </row>
    <row r="11" spans="1:38" ht="11.1" customHeight="1" x14ac:dyDescent="0.25">
      <c r="A11" s="206"/>
      <c r="B11" s="207"/>
      <c r="O11" s="77"/>
    </row>
    <row r="12" spans="1:38" ht="10.15" customHeight="1" x14ac:dyDescent="0.25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1"/>
    </row>
    <row r="13" spans="1:38" ht="14.25" customHeight="1" x14ac:dyDescent="0.25"/>
    <row r="14" spans="1:38" ht="22.5" x14ac:dyDescent="0.25">
      <c r="A14" s="82" t="s">
        <v>212</v>
      </c>
      <c r="B14" s="205" t="s">
        <v>213</v>
      </c>
      <c r="C14" s="200"/>
      <c r="D14" s="205" t="s">
        <v>214</v>
      </c>
      <c r="E14" s="201"/>
      <c r="F14" s="201"/>
      <c r="G14" s="201"/>
      <c r="H14" s="201"/>
      <c r="I14" s="201"/>
      <c r="J14" s="201"/>
      <c r="K14" s="201"/>
      <c r="L14" s="200"/>
      <c r="M14" s="205" t="s">
        <v>215</v>
      </c>
      <c r="N14" s="201"/>
      <c r="O14" s="201"/>
      <c r="P14" s="200"/>
      <c r="Q14" s="82" t="s">
        <v>216</v>
      </c>
      <c r="R14" s="82" t="s">
        <v>217</v>
      </c>
      <c r="S14" s="82" t="s">
        <v>218</v>
      </c>
      <c r="T14" s="82" t="s">
        <v>219</v>
      </c>
      <c r="U14" s="82" t="s">
        <v>220</v>
      </c>
      <c r="V14" s="82" t="s">
        <v>221</v>
      </c>
      <c r="W14" s="82" t="s">
        <v>222</v>
      </c>
      <c r="X14" s="82" t="s">
        <v>223</v>
      </c>
      <c r="Y14" s="82" t="s">
        <v>224</v>
      </c>
      <c r="Z14" s="82" t="s">
        <v>225</v>
      </c>
      <c r="AA14" s="82" t="s">
        <v>226</v>
      </c>
      <c r="AB14" s="83" t="s">
        <v>227</v>
      </c>
      <c r="AC14" s="83" t="s">
        <v>228</v>
      </c>
      <c r="AD14" s="83" t="s">
        <v>229</v>
      </c>
      <c r="AE14" s="83" t="s">
        <v>230</v>
      </c>
      <c r="AF14" s="83" t="s">
        <v>231</v>
      </c>
      <c r="AG14" s="83" t="s">
        <v>232</v>
      </c>
      <c r="AH14" s="83" t="s">
        <v>233</v>
      </c>
      <c r="AI14" s="83" t="s">
        <v>234</v>
      </c>
      <c r="AJ14" s="83" t="s">
        <v>235</v>
      </c>
      <c r="AK14" s="83" t="s">
        <v>236</v>
      </c>
      <c r="AL14" s="83" t="s">
        <v>237</v>
      </c>
    </row>
    <row r="15" spans="1:38" x14ac:dyDescent="0.25">
      <c r="A15" s="84" t="s">
        <v>208</v>
      </c>
      <c r="B15" s="199" t="s">
        <v>209</v>
      </c>
      <c r="C15" s="200"/>
      <c r="D15" s="84" t="s">
        <v>238</v>
      </c>
      <c r="F15" s="199" t="s">
        <v>238</v>
      </c>
      <c r="G15" s="201"/>
      <c r="H15" s="201"/>
      <c r="I15" s="201"/>
      <c r="J15" s="201"/>
      <c r="K15" s="201"/>
      <c r="L15" s="200"/>
      <c r="M15" s="84" t="s">
        <v>239</v>
      </c>
      <c r="N15" s="199" t="s">
        <v>240</v>
      </c>
      <c r="O15" s="201"/>
      <c r="P15" s="200"/>
      <c r="Q15" s="84" t="s">
        <v>241</v>
      </c>
      <c r="R15" s="84" t="s">
        <v>242</v>
      </c>
      <c r="S15" s="84" t="s">
        <v>243</v>
      </c>
      <c r="T15" s="85" t="s">
        <v>244</v>
      </c>
      <c r="U15" s="85" t="s">
        <v>245</v>
      </c>
      <c r="V15" s="85" t="s">
        <v>245</v>
      </c>
      <c r="W15" s="85" t="s">
        <v>245</v>
      </c>
      <c r="X15" s="85" t="s">
        <v>245</v>
      </c>
      <c r="Y15" s="85" t="s">
        <v>244</v>
      </c>
      <c r="Z15" s="85" t="s">
        <v>245</v>
      </c>
      <c r="AA15" s="85" t="s">
        <v>245</v>
      </c>
      <c r="AB15" s="85" t="s">
        <v>245</v>
      </c>
      <c r="AC15" s="85" t="s">
        <v>245</v>
      </c>
      <c r="AD15" s="85" t="s">
        <v>245</v>
      </c>
      <c r="AE15" s="85" t="s">
        <v>245</v>
      </c>
      <c r="AF15" s="85" t="s">
        <v>245</v>
      </c>
      <c r="AG15" s="85" t="s">
        <v>245</v>
      </c>
      <c r="AH15" s="85" t="s">
        <v>244</v>
      </c>
      <c r="AI15" s="85" t="s">
        <v>245</v>
      </c>
      <c r="AJ15" s="85" t="s">
        <v>245</v>
      </c>
      <c r="AK15" s="85" t="s">
        <v>245</v>
      </c>
      <c r="AL15" s="85" t="s">
        <v>245</v>
      </c>
    </row>
    <row r="16" spans="1:38" x14ac:dyDescent="0.25">
      <c r="A16" s="84" t="s">
        <v>208</v>
      </c>
      <c r="B16" s="199" t="s">
        <v>209</v>
      </c>
      <c r="C16" s="200"/>
      <c r="D16" s="84" t="s">
        <v>238</v>
      </c>
      <c r="F16" s="199" t="s">
        <v>238</v>
      </c>
      <c r="G16" s="201"/>
      <c r="H16" s="201"/>
      <c r="I16" s="201"/>
      <c r="J16" s="201"/>
      <c r="K16" s="201"/>
      <c r="L16" s="200"/>
      <c r="M16" s="84" t="s">
        <v>246</v>
      </c>
      <c r="N16" s="199" t="s">
        <v>247</v>
      </c>
      <c r="O16" s="201"/>
      <c r="P16" s="200"/>
      <c r="Q16" s="84" t="s">
        <v>241</v>
      </c>
      <c r="R16" s="84" t="s">
        <v>242</v>
      </c>
      <c r="S16" s="84" t="s">
        <v>243</v>
      </c>
      <c r="T16" s="85" t="s">
        <v>248</v>
      </c>
      <c r="U16" s="85" t="s">
        <v>245</v>
      </c>
      <c r="V16" s="85" t="s">
        <v>245</v>
      </c>
      <c r="W16" s="85" t="s">
        <v>245</v>
      </c>
      <c r="X16" s="85" t="s">
        <v>245</v>
      </c>
      <c r="Y16" s="85" t="s">
        <v>248</v>
      </c>
      <c r="Z16" s="85" t="s">
        <v>245</v>
      </c>
      <c r="AA16" s="85" t="s">
        <v>245</v>
      </c>
      <c r="AB16" s="85" t="s">
        <v>245</v>
      </c>
      <c r="AC16" s="85" t="s">
        <v>245</v>
      </c>
      <c r="AD16" s="85" t="s">
        <v>245</v>
      </c>
      <c r="AE16" s="85" t="s">
        <v>245</v>
      </c>
      <c r="AF16" s="85" t="s">
        <v>245</v>
      </c>
      <c r="AG16" s="85" t="s">
        <v>245</v>
      </c>
      <c r="AH16" s="85" t="s">
        <v>248</v>
      </c>
      <c r="AI16" s="85" t="s">
        <v>245</v>
      </c>
      <c r="AJ16" s="85" t="s">
        <v>245</v>
      </c>
      <c r="AK16" s="85" t="s">
        <v>245</v>
      </c>
      <c r="AL16" s="85" t="s">
        <v>245</v>
      </c>
    </row>
    <row r="17" spans="1:38" x14ac:dyDescent="0.25">
      <c r="A17" s="84" t="s">
        <v>208</v>
      </c>
      <c r="B17" s="199" t="s">
        <v>209</v>
      </c>
      <c r="C17" s="200"/>
      <c r="D17" s="84" t="s">
        <v>238</v>
      </c>
      <c r="F17" s="199" t="s">
        <v>238</v>
      </c>
      <c r="G17" s="201"/>
      <c r="H17" s="201"/>
      <c r="I17" s="201"/>
      <c r="J17" s="201"/>
      <c r="K17" s="201"/>
      <c r="L17" s="200"/>
      <c r="M17" s="84" t="s">
        <v>249</v>
      </c>
      <c r="N17" s="199" t="s">
        <v>250</v>
      </c>
      <c r="O17" s="201"/>
      <c r="P17" s="200"/>
      <c r="Q17" s="84" t="s">
        <v>241</v>
      </c>
      <c r="R17" s="84" t="s">
        <v>242</v>
      </c>
      <c r="S17" s="84" t="s">
        <v>243</v>
      </c>
      <c r="T17" s="85" t="s">
        <v>251</v>
      </c>
      <c r="U17" s="85" t="s">
        <v>245</v>
      </c>
      <c r="V17" s="85" t="s">
        <v>245</v>
      </c>
      <c r="W17" s="85" t="s">
        <v>245</v>
      </c>
      <c r="X17" s="85" t="s">
        <v>245</v>
      </c>
      <c r="Y17" s="85" t="s">
        <v>251</v>
      </c>
      <c r="Z17" s="85" t="s">
        <v>245</v>
      </c>
      <c r="AA17" s="85" t="s">
        <v>245</v>
      </c>
      <c r="AB17" s="85" t="s">
        <v>245</v>
      </c>
      <c r="AC17" s="85" t="s">
        <v>245</v>
      </c>
      <c r="AD17" s="85" t="s">
        <v>245</v>
      </c>
      <c r="AE17" s="85" t="s">
        <v>245</v>
      </c>
      <c r="AF17" s="85" t="s">
        <v>245</v>
      </c>
      <c r="AG17" s="85" t="s">
        <v>245</v>
      </c>
      <c r="AH17" s="85" t="s">
        <v>251</v>
      </c>
      <c r="AI17" s="85" t="s">
        <v>245</v>
      </c>
      <c r="AJ17" s="85" t="s">
        <v>245</v>
      </c>
      <c r="AK17" s="85" t="s">
        <v>245</v>
      </c>
      <c r="AL17" s="85" t="s">
        <v>245</v>
      </c>
    </row>
    <row r="18" spans="1:38" x14ac:dyDescent="0.25">
      <c r="A18" s="84" t="s">
        <v>208</v>
      </c>
      <c r="B18" s="199" t="s">
        <v>209</v>
      </c>
      <c r="C18" s="200"/>
      <c r="D18" s="84" t="s">
        <v>238</v>
      </c>
      <c r="F18" s="199" t="s">
        <v>238</v>
      </c>
      <c r="G18" s="201"/>
      <c r="H18" s="201"/>
      <c r="I18" s="201"/>
      <c r="J18" s="201"/>
      <c r="K18" s="201"/>
      <c r="L18" s="200"/>
      <c r="M18" s="84" t="s">
        <v>252</v>
      </c>
      <c r="N18" s="199" t="s">
        <v>253</v>
      </c>
      <c r="O18" s="201"/>
      <c r="P18" s="200"/>
      <c r="Q18" s="84" t="s">
        <v>241</v>
      </c>
      <c r="R18" s="84" t="s">
        <v>242</v>
      </c>
      <c r="S18" s="84" t="s">
        <v>243</v>
      </c>
      <c r="T18" s="85" t="s">
        <v>254</v>
      </c>
      <c r="U18" s="85" t="s">
        <v>245</v>
      </c>
      <c r="V18" s="85" t="s">
        <v>245</v>
      </c>
      <c r="W18" s="85" t="s">
        <v>245</v>
      </c>
      <c r="X18" s="85" t="s">
        <v>245</v>
      </c>
      <c r="Y18" s="85" t="s">
        <v>254</v>
      </c>
      <c r="Z18" s="85" t="s">
        <v>245</v>
      </c>
      <c r="AA18" s="85" t="s">
        <v>245</v>
      </c>
      <c r="AB18" s="130" t="s">
        <v>254</v>
      </c>
      <c r="AC18" s="85" t="s">
        <v>245</v>
      </c>
      <c r="AD18" s="85" t="s">
        <v>245</v>
      </c>
      <c r="AE18" s="85" t="s">
        <v>245</v>
      </c>
      <c r="AF18" s="85" t="s">
        <v>254</v>
      </c>
      <c r="AG18" s="85" t="s">
        <v>245</v>
      </c>
      <c r="AH18" s="130" t="s">
        <v>245</v>
      </c>
      <c r="AI18" s="85" t="s">
        <v>245</v>
      </c>
      <c r="AJ18" s="85" t="s">
        <v>245</v>
      </c>
      <c r="AK18" s="85" t="s">
        <v>245</v>
      </c>
      <c r="AL18" s="85" t="s">
        <v>245</v>
      </c>
    </row>
    <row r="19" spans="1:38" x14ac:dyDescent="0.25">
      <c r="A19" s="84" t="s">
        <v>208</v>
      </c>
      <c r="B19" s="199" t="s">
        <v>209</v>
      </c>
      <c r="C19" s="200"/>
      <c r="D19" s="84" t="s">
        <v>238</v>
      </c>
      <c r="F19" s="199" t="s">
        <v>238</v>
      </c>
      <c r="G19" s="201"/>
      <c r="H19" s="201"/>
      <c r="I19" s="201"/>
      <c r="J19" s="201"/>
      <c r="K19" s="201"/>
      <c r="L19" s="200"/>
      <c r="M19" s="84" t="s">
        <v>255</v>
      </c>
      <c r="N19" s="199" t="s">
        <v>256</v>
      </c>
      <c r="O19" s="201"/>
      <c r="P19" s="200"/>
      <c r="Q19" s="84" t="s">
        <v>241</v>
      </c>
      <c r="R19" s="84" t="s">
        <v>242</v>
      </c>
      <c r="S19" s="84" t="s">
        <v>243</v>
      </c>
      <c r="T19" s="85" t="s">
        <v>257</v>
      </c>
      <c r="U19" s="85" t="s">
        <v>245</v>
      </c>
      <c r="V19" s="85" t="s">
        <v>245</v>
      </c>
      <c r="W19" s="85" t="s">
        <v>245</v>
      </c>
      <c r="X19" s="85" t="s">
        <v>245</v>
      </c>
      <c r="Y19" s="85" t="s">
        <v>257</v>
      </c>
      <c r="Z19" s="85" t="s">
        <v>245</v>
      </c>
      <c r="AA19" s="85" t="s">
        <v>245</v>
      </c>
      <c r="AB19" s="85" t="s">
        <v>245</v>
      </c>
      <c r="AC19" s="85" t="s">
        <v>245</v>
      </c>
      <c r="AD19" s="85" t="s">
        <v>245</v>
      </c>
      <c r="AE19" s="85" t="s">
        <v>245</v>
      </c>
      <c r="AF19" s="85" t="s">
        <v>245</v>
      </c>
      <c r="AG19" s="85" t="s">
        <v>245</v>
      </c>
      <c r="AH19" s="85" t="s">
        <v>257</v>
      </c>
      <c r="AI19" s="85" t="s">
        <v>245</v>
      </c>
      <c r="AJ19" s="85" t="s">
        <v>245</v>
      </c>
      <c r="AK19" s="85" t="s">
        <v>245</v>
      </c>
      <c r="AL19" s="85" t="s">
        <v>245</v>
      </c>
    </row>
    <row r="20" spans="1:38" x14ac:dyDescent="0.25">
      <c r="A20" s="84" t="s">
        <v>208</v>
      </c>
      <c r="B20" s="199" t="s">
        <v>209</v>
      </c>
      <c r="C20" s="200"/>
      <c r="D20" s="84" t="s">
        <v>238</v>
      </c>
      <c r="F20" s="199" t="s">
        <v>238</v>
      </c>
      <c r="G20" s="201"/>
      <c r="H20" s="201"/>
      <c r="I20" s="201"/>
      <c r="J20" s="201"/>
      <c r="K20" s="201"/>
      <c r="L20" s="200"/>
      <c r="M20" s="84" t="s">
        <v>258</v>
      </c>
      <c r="N20" s="199" t="s">
        <v>259</v>
      </c>
      <c r="O20" s="201"/>
      <c r="P20" s="200"/>
      <c r="Q20" s="84" t="s">
        <v>241</v>
      </c>
      <c r="R20" s="84" t="s">
        <v>242</v>
      </c>
      <c r="S20" s="84" t="s">
        <v>243</v>
      </c>
      <c r="T20" s="85" t="s">
        <v>260</v>
      </c>
      <c r="U20" s="85" t="s">
        <v>245</v>
      </c>
      <c r="V20" s="85" t="s">
        <v>245</v>
      </c>
      <c r="W20" s="85" t="s">
        <v>245</v>
      </c>
      <c r="X20" s="85" t="s">
        <v>245</v>
      </c>
      <c r="Y20" s="85" t="s">
        <v>260</v>
      </c>
      <c r="Z20" s="85" t="s">
        <v>245</v>
      </c>
      <c r="AA20" s="85" t="s">
        <v>245</v>
      </c>
      <c r="AB20" s="85" t="s">
        <v>245</v>
      </c>
      <c r="AC20" s="85" t="s">
        <v>245</v>
      </c>
      <c r="AD20" s="85" t="s">
        <v>245</v>
      </c>
      <c r="AE20" s="85" t="s">
        <v>245</v>
      </c>
      <c r="AF20" s="85" t="s">
        <v>245</v>
      </c>
      <c r="AG20" s="85" t="s">
        <v>245</v>
      </c>
      <c r="AH20" s="85" t="s">
        <v>260</v>
      </c>
      <c r="AI20" s="85" t="s">
        <v>245</v>
      </c>
      <c r="AJ20" s="85" t="s">
        <v>245</v>
      </c>
      <c r="AK20" s="85" t="s">
        <v>245</v>
      </c>
      <c r="AL20" s="85" t="s">
        <v>245</v>
      </c>
    </row>
    <row r="21" spans="1:38" x14ac:dyDescent="0.25">
      <c r="A21" s="84" t="s">
        <v>208</v>
      </c>
      <c r="B21" s="199" t="s">
        <v>209</v>
      </c>
      <c r="C21" s="200"/>
      <c r="D21" s="84" t="s">
        <v>238</v>
      </c>
      <c r="F21" s="199" t="s">
        <v>238</v>
      </c>
      <c r="G21" s="201"/>
      <c r="H21" s="201"/>
      <c r="I21" s="201"/>
      <c r="J21" s="201"/>
      <c r="K21" s="201"/>
      <c r="L21" s="200"/>
      <c r="M21" s="84" t="s">
        <v>258</v>
      </c>
      <c r="N21" s="199" t="s">
        <v>259</v>
      </c>
      <c r="O21" s="201"/>
      <c r="P21" s="200"/>
      <c r="Q21" s="84" t="s">
        <v>261</v>
      </c>
      <c r="R21" s="84" t="s">
        <v>262</v>
      </c>
      <c r="S21" s="84" t="s">
        <v>243</v>
      </c>
      <c r="T21" s="85" t="s">
        <v>263</v>
      </c>
      <c r="U21" s="85" t="s">
        <v>245</v>
      </c>
      <c r="V21" s="85" t="s">
        <v>245</v>
      </c>
      <c r="W21" s="85" t="s">
        <v>245</v>
      </c>
      <c r="X21" s="85" t="s">
        <v>245</v>
      </c>
      <c r="Y21" s="85" t="s">
        <v>263</v>
      </c>
      <c r="Z21" s="85" t="s">
        <v>245</v>
      </c>
      <c r="AA21" s="85" t="s">
        <v>245</v>
      </c>
      <c r="AB21" s="85" t="s">
        <v>245</v>
      </c>
      <c r="AC21" s="85" t="s">
        <v>245</v>
      </c>
      <c r="AD21" s="85" t="s">
        <v>245</v>
      </c>
      <c r="AE21" s="85" t="s">
        <v>245</v>
      </c>
      <c r="AF21" s="85" t="s">
        <v>245</v>
      </c>
      <c r="AG21" s="85" t="s">
        <v>245</v>
      </c>
      <c r="AH21" s="85" t="s">
        <v>263</v>
      </c>
      <c r="AI21" s="85" t="s">
        <v>245</v>
      </c>
      <c r="AJ21" s="85" t="s">
        <v>245</v>
      </c>
      <c r="AK21" s="85" t="s">
        <v>245</v>
      </c>
      <c r="AL21" s="85" t="s">
        <v>245</v>
      </c>
    </row>
    <row r="22" spans="1:38" x14ac:dyDescent="0.25">
      <c r="A22" s="84" t="s">
        <v>208</v>
      </c>
      <c r="B22" s="199" t="s">
        <v>209</v>
      </c>
      <c r="C22" s="200"/>
      <c r="D22" s="84" t="s">
        <v>238</v>
      </c>
      <c r="F22" s="199" t="s">
        <v>238</v>
      </c>
      <c r="G22" s="201"/>
      <c r="H22" s="201"/>
      <c r="I22" s="201"/>
      <c r="J22" s="201"/>
      <c r="K22" s="201"/>
      <c r="L22" s="200"/>
      <c r="M22" s="84" t="s">
        <v>258</v>
      </c>
      <c r="N22" s="199" t="s">
        <v>259</v>
      </c>
      <c r="O22" s="201"/>
      <c r="P22" s="200"/>
      <c r="Q22" s="84" t="s">
        <v>264</v>
      </c>
      <c r="R22" s="84" t="s">
        <v>262</v>
      </c>
      <c r="S22" s="84" t="s">
        <v>243</v>
      </c>
      <c r="T22" s="85" t="s">
        <v>265</v>
      </c>
      <c r="U22" s="85" t="s">
        <v>245</v>
      </c>
      <c r="V22" s="85" t="s">
        <v>245</v>
      </c>
      <c r="W22" s="85" t="s">
        <v>245</v>
      </c>
      <c r="X22" s="85" t="s">
        <v>245</v>
      </c>
      <c r="Y22" s="85" t="s">
        <v>265</v>
      </c>
      <c r="Z22" s="85" t="s">
        <v>245</v>
      </c>
      <c r="AA22" s="85" t="s">
        <v>245</v>
      </c>
      <c r="AB22" s="85" t="s">
        <v>245</v>
      </c>
      <c r="AC22" s="85" t="s">
        <v>245</v>
      </c>
      <c r="AD22" s="85" t="s">
        <v>245</v>
      </c>
      <c r="AE22" s="85" t="s">
        <v>245</v>
      </c>
      <c r="AF22" s="85" t="s">
        <v>245</v>
      </c>
      <c r="AG22" s="85" t="s">
        <v>245</v>
      </c>
      <c r="AH22" s="85" t="s">
        <v>265</v>
      </c>
      <c r="AI22" s="85" t="s">
        <v>245</v>
      </c>
      <c r="AJ22" s="85" t="s">
        <v>245</v>
      </c>
      <c r="AK22" s="85" t="s">
        <v>245</v>
      </c>
      <c r="AL22" s="85" t="s">
        <v>245</v>
      </c>
    </row>
    <row r="23" spans="1:38" x14ac:dyDescent="0.25">
      <c r="A23" s="84" t="s">
        <v>208</v>
      </c>
      <c r="B23" s="199" t="s">
        <v>209</v>
      </c>
      <c r="C23" s="200"/>
      <c r="D23" s="84" t="s">
        <v>238</v>
      </c>
      <c r="F23" s="199" t="s">
        <v>238</v>
      </c>
      <c r="G23" s="201"/>
      <c r="H23" s="201"/>
      <c r="I23" s="201"/>
      <c r="J23" s="201"/>
      <c r="K23" s="201"/>
      <c r="L23" s="200"/>
      <c r="M23" s="84" t="s">
        <v>266</v>
      </c>
      <c r="N23" s="199" t="s">
        <v>267</v>
      </c>
      <c r="O23" s="201"/>
      <c r="P23" s="200"/>
      <c r="Q23" s="84" t="s">
        <v>241</v>
      </c>
      <c r="R23" s="84" t="s">
        <v>242</v>
      </c>
      <c r="S23" s="84" t="s">
        <v>243</v>
      </c>
      <c r="T23" s="85" t="s">
        <v>268</v>
      </c>
      <c r="U23" s="85" t="s">
        <v>245</v>
      </c>
      <c r="V23" s="85" t="s">
        <v>245</v>
      </c>
      <c r="W23" s="85" t="s">
        <v>245</v>
      </c>
      <c r="X23" s="85" t="s">
        <v>245</v>
      </c>
      <c r="Y23" s="85" t="s">
        <v>268</v>
      </c>
      <c r="Z23" s="85" t="s">
        <v>245</v>
      </c>
      <c r="AA23" s="85" t="s">
        <v>245</v>
      </c>
      <c r="AB23" s="85" t="s">
        <v>245</v>
      </c>
      <c r="AC23" s="85" t="s">
        <v>245</v>
      </c>
      <c r="AD23" s="85" t="s">
        <v>245</v>
      </c>
      <c r="AE23" s="85" t="s">
        <v>245</v>
      </c>
      <c r="AF23" s="85" t="s">
        <v>245</v>
      </c>
      <c r="AG23" s="85" t="s">
        <v>245</v>
      </c>
      <c r="AH23" s="85" t="s">
        <v>268</v>
      </c>
      <c r="AI23" s="85" t="s">
        <v>245</v>
      </c>
      <c r="AJ23" s="85" t="s">
        <v>245</v>
      </c>
      <c r="AK23" s="85" t="s">
        <v>245</v>
      </c>
      <c r="AL23" s="85" t="s">
        <v>245</v>
      </c>
    </row>
    <row r="24" spans="1:38" x14ac:dyDescent="0.25">
      <c r="A24" s="84" t="s">
        <v>208</v>
      </c>
      <c r="B24" s="199" t="s">
        <v>209</v>
      </c>
      <c r="C24" s="200"/>
      <c r="D24" s="84" t="s">
        <v>238</v>
      </c>
      <c r="F24" s="199" t="s">
        <v>238</v>
      </c>
      <c r="G24" s="201"/>
      <c r="H24" s="201"/>
      <c r="I24" s="201"/>
      <c r="J24" s="201"/>
      <c r="K24" s="201"/>
      <c r="L24" s="200"/>
      <c r="M24" s="84" t="s">
        <v>269</v>
      </c>
      <c r="N24" s="199" t="s">
        <v>270</v>
      </c>
      <c r="O24" s="201"/>
      <c r="P24" s="200"/>
      <c r="Q24" s="84" t="s">
        <v>241</v>
      </c>
      <c r="R24" s="84" t="s">
        <v>242</v>
      </c>
      <c r="S24" s="84" t="s">
        <v>243</v>
      </c>
      <c r="T24" s="85" t="s">
        <v>271</v>
      </c>
      <c r="U24" s="85" t="s">
        <v>245</v>
      </c>
      <c r="V24" s="85" t="s">
        <v>245</v>
      </c>
      <c r="W24" s="85" t="s">
        <v>245</v>
      </c>
      <c r="X24" s="85" t="s">
        <v>245</v>
      </c>
      <c r="Y24" s="85" t="s">
        <v>271</v>
      </c>
      <c r="Z24" s="85" t="s">
        <v>245</v>
      </c>
      <c r="AA24" s="85" t="s">
        <v>245</v>
      </c>
      <c r="AB24" s="85" t="s">
        <v>245</v>
      </c>
      <c r="AC24" s="130" t="s">
        <v>271</v>
      </c>
      <c r="AD24" s="85" t="s">
        <v>245</v>
      </c>
      <c r="AE24" s="85" t="s">
        <v>245</v>
      </c>
      <c r="AF24" s="85" t="s">
        <v>271</v>
      </c>
      <c r="AG24" s="85" t="s">
        <v>245</v>
      </c>
      <c r="AH24" s="130" t="s">
        <v>245</v>
      </c>
      <c r="AI24" s="85" t="s">
        <v>245</v>
      </c>
      <c r="AJ24" s="85" t="s">
        <v>245</v>
      </c>
      <c r="AK24" s="85" t="s">
        <v>245</v>
      </c>
      <c r="AL24" s="85" t="s">
        <v>245</v>
      </c>
    </row>
    <row r="25" spans="1:38" x14ac:dyDescent="0.25">
      <c r="A25" s="84" t="s">
        <v>208</v>
      </c>
      <c r="B25" s="199" t="s">
        <v>209</v>
      </c>
      <c r="C25" s="200"/>
      <c r="D25" s="84" t="s">
        <v>238</v>
      </c>
      <c r="F25" s="199" t="s">
        <v>238</v>
      </c>
      <c r="G25" s="201"/>
      <c r="H25" s="201"/>
      <c r="I25" s="201"/>
      <c r="J25" s="201"/>
      <c r="K25" s="201"/>
      <c r="L25" s="200"/>
      <c r="M25" s="84" t="s">
        <v>269</v>
      </c>
      <c r="N25" s="199" t="s">
        <v>270</v>
      </c>
      <c r="O25" s="201"/>
      <c r="P25" s="200"/>
      <c r="Q25" s="84" t="s">
        <v>261</v>
      </c>
      <c r="R25" s="84" t="s">
        <v>262</v>
      </c>
      <c r="S25" s="84" t="s">
        <v>243</v>
      </c>
      <c r="T25" s="85" t="s">
        <v>272</v>
      </c>
      <c r="U25" s="85" t="s">
        <v>245</v>
      </c>
      <c r="V25" s="85" t="s">
        <v>245</v>
      </c>
      <c r="W25" s="85" t="s">
        <v>245</v>
      </c>
      <c r="X25" s="85" t="s">
        <v>245</v>
      </c>
      <c r="Y25" s="85" t="s">
        <v>272</v>
      </c>
      <c r="Z25" s="85" t="s">
        <v>245</v>
      </c>
      <c r="AA25" s="85" t="s">
        <v>245</v>
      </c>
      <c r="AB25" s="85" t="s">
        <v>245</v>
      </c>
      <c r="AC25" s="85" t="s">
        <v>245</v>
      </c>
      <c r="AD25" s="85" t="s">
        <v>245</v>
      </c>
      <c r="AE25" s="85" t="s">
        <v>245</v>
      </c>
      <c r="AF25" s="85" t="s">
        <v>245</v>
      </c>
      <c r="AG25" s="85" t="s">
        <v>245</v>
      </c>
      <c r="AH25" s="85" t="s">
        <v>272</v>
      </c>
      <c r="AI25" s="85" t="s">
        <v>245</v>
      </c>
      <c r="AJ25" s="85" t="s">
        <v>245</v>
      </c>
      <c r="AK25" s="85" t="s">
        <v>245</v>
      </c>
      <c r="AL25" s="85" t="s">
        <v>245</v>
      </c>
    </row>
    <row r="26" spans="1:38" x14ac:dyDescent="0.25">
      <c r="A26" s="84" t="s">
        <v>208</v>
      </c>
      <c r="B26" s="199" t="s">
        <v>209</v>
      </c>
      <c r="C26" s="200"/>
      <c r="D26" s="84" t="s">
        <v>238</v>
      </c>
      <c r="F26" s="199" t="s">
        <v>238</v>
      </c>
      <c r="G26" s="201"/>
      <c r="H26" s="201"/>
      <c r="I26" s="201"/>
      <c r="J26" s="201"/>
      <c r="K26" s="201"/>
      <c r="L26" s="200"/>
      <c r="M26" s="84" t="s">
        <v>269</v>
      </c>
      <c r="N26" s="199" t="s">
        <v>270</v>
      </c>
      <c r="O26" s="201"/>
      <c r="P26" s="200"/>
      <c r="Q26" s="84" t="s">
        <v>264</v>
      </c>
      <c r="R26" s="84" t="s">
        <v>262</v>
      </c>
      <c r="S26" s="84" t="s">
        <v>243</v>
      </c>
      <c r="T26" s="85" t="s">
        <v>273</v>
      </c>
      <c r="U26" s="85" t="s">
        <v>245</v>
      </c>
      <c r="V26" s="85" t="s">
        <v>245</v>
      </c>
      <c r="W26" s="85" t="s">
        <v>245</v>
      </c>
      <c r="X26" s="85" t="s">
        <v>245</v>
      </c>
      <c r="Y26" s="85" t="s">
        <v>273</v>
      </c>
      <c r="Z26" s="85" t="s">
        <v>245</v>
      </c>
      <c r="AA26" s="85" t="s">
        <v>245</v>
      </c>
      <c r="AB26" s="85" t="s">
        <v>245</v>
      </c>
      <c r="AC26" s="85" t="s">
        <v>245</v>
      </c>
      <c r="AD26" s="85" t="s">
        <v>245</v>
      </c>
      <c r="AE26" s="85" t="s">
        <v>245</v>
      </c>
      <c r="AF26" s="85" t="s">
        <v>245</v>
      </c>
      <c r="AG26" s="85" t="s">
        <v>245</v>
      </c>
      <c r="AH26" s="85" t="s">
        <v>273</v>
      </c>
      <c r="AI26" s="85" t="s">
        <v>245</v>
      </c>
      <c r="AJ26" s="85" t="s">
        <v>245</v>
      </c>
      <c r="AK26" s="85" t="s">
        <v>245</v>
      </c>
      <c r="AL26" s="85" t="s">
        <v>245</v>
      </c>
    </row>
    <row r="27" spans="1:38" x14ac:dyDescent="0.25">
      <c r="A27" s="84" t="s">
        <v>208</v>
      </c>
      <c r="B27" s="199" t="s">
        <v>209</v>
      </c>
      <c r="C27" s="200"/>
      <c r="D27" s="84" t="s">
        <v>238</v>
      </c>
      <c r="F27" s="199" t="s">
        <v>238</v>
      </c>
      <c r="G27" s="201"/>
      <c r="H27" s="201"/>
      <c r="I27" s="201"/>
      <c r="J27" s="201"/>
      <c r="K27" s="201"/>
      <c r="L27" s="200"/>
      <c r="M27" s="84" t="s">
        <v>274</v>
      </c>
      <c r="N27" s="199" t="s">
        <v>275</v>
      </c>
      <c r="O27" s="201"/>
      <c r="P27" s="200"/>
      <c r="Q27" s="84" t="s">
        <v>276</v>
      </c>
      <c r="R27" s="84" t="s">
        <v>242</v>
      </c>
      <c r="S27" s="84" t="s">
        <v>277</v>
      </c>
      <c r="T27" s="85" t="s">
        <v>278</v>
      </c>
      <c r="U27" s="85" t="s">
        <v>245</v>
      </c>
      <c r="V27" s="85" t="s">
        <v>245</v>
      </c>
      <c r="W27" s="85" t="s">
        <v>245</v>
      </c>
      <c r="X27" s="85" t="s">
        <v>245</v>
      </c>
      <c r="Y27" s="85" t="s">
        <v>278</v>
      </c>
      <c r="Z27" s="85" t="s">
        <v>245</v>
      </c>
      <c r="AA27" s="85" t="s">
        <v>245</v>
      </c>
      <c r="AB27" s="85" t="s">
        <v>245</v>
      </c>
      <c r="AC27" s="85" t="s">
        <v>245</v>
      </c>
      <c r="AD27" s="85" t="s">
        <v>245</v>
      </c>
      <c r="AE27" s="85" t="s">
        <v>245</v>
      </c>
      <c r="AF27" s="85" t="s">
        <v>245</v>
      </c>
      <c r="AG27" s="85" t="s">
        <v>245</v>
      </c>
      <c r="AH27" s="85" t="s">
        <v>278</v>
      </c>
      <c r="AI27" s="85" t="s">
        <v>245</v>
      </c>
      <c r="AJ27" s="85" t="s">
        <v>245</v>
      </c>
      <c r="AK27" s="85" t="s">
        <v>245</v>
      </c>
      <c r="AL27" s="85" t="s">
        <v>245</v>
      </c>
    </row>
    <row r="28" spans="1:38" x14ac:dyDescent="0.25">
      <c r="A28" s="84" t="s">
        <v>208</v>
      </c>
      <c r="B28" s="199" t="s">
        <v>209</v>
      </c>
      <c r="C28" s="200"/>
      <c r="D28" s="84" t="s">
        <v>238</v>
      </c>
      <c r="F28" s="199" t="s">
        <v>238</v>
      </c>
      <c r="G28" s="201"/>
      <c r="H28" s="201"/>
      <c r="I28" s="201"/>
      <c r="J28" s="201"/>
      <c r="K28" s="201"/>
      <c r="L28" s="200"/>
      <c r="M28" s="84" t="s">
        <v>279</v>
      </c>
      <c r="N28" s="199" t="s">
        <v>280</v>
      </c>
      <c r="O28" s="201"/>
      <c r="P28" s="200"/>
      <c r="Q28" s="84" t="s">
        <v>261</v>
      </c>
      <c r="R28" s="84" t="s">
        <v>262</v>
      </c>
      <c r="S28" s="84" t="s">
        <v>243</v>
      </c>
      <c r="T28" s="85" t="s">
        <v>281</v>
      </c>
      <c r="U28" s="85" t="s">
        <v>245</v>
      </c>
      <c r="V28" s="85" t="s">
        <v>245</v>
      </c>
      <c r="W28" s="85" t="s">
        <v>245</v>
      </c>
      <c r="X28" s="85" t="s">
        <v>245</v>
      </c>
      <c r="Y28" s="85" t="s">
        <v>281</v>
      </c>
      <c r="Z28" s="85" t="s">
        <v>245</v>
      </c>
      <c r="AA28" s="85" t="s">
        <v>245</v>
      </c>
      <c r="AB28" s="85" t="s">
        <v>245</v>
      </c>
      <c r="AC28" s="85" t="s">
        <v>245</v>
      </c>
      <c r="AD28" s="85" t="s">
        <v>245</v>
      </c>
      <c r="AE28" s="85" t="s">
        <v>245</v>
      </c>
      <c r="AF28" s="85" t="s">
        <v>245</v>
      </c>
      <c r="AG28" s="85" t="s">
        <v>245</v>
      </c>
      <c r="AH28" s="85" t="s">
        <v>281</v>
      </c>
      <c r="AI28" s="85" t="s">
        <v>245</v>
      </c>
      <c r="AJ28" s="85" t="s">
        <v>245</v>
      </c>
      <c r="AK28" s="85" t="s">
        <v>245</v>
      </c>
      <c r="AL28" s="85" t="s">
        <v>245</v>
      </c>
    </row>
    <row r="29" spans="1:38" x14ac:dyDescent="0.25">
      <c r="A29" s="84" t="s">
        <v>208</v>
      </c>
      <c r="B29" s="199" t="s">
        <v>209</v>
      </c>
      <c r="C29" s="200"/>
      <c r="D29" s="84" t="s">
        <v>238</v>
      </c>
      <c r="F29" s="199" t="s">
        <v>238</v>
      </c>
      <c r="G29" s="201"/>
      <c r="H29" s="201"/>
      <c r="I29" s="201"/>
      <c r="J29" s="201"/>
      <c r="K29" s="201"/>
      <c r="L29" s="200"/>
      <c r="M29" s="84" t="s">
        <v>282</v>
      </c>
      <c r="N29" s="199" t="s">
        <v>283</v>
      </c>
      <c r="O29" s="201"/>
      <c r="P29" s="200"/>
      <c r="Q29" s="84" t="s">
        <v>261</v>
      </c>
      <c r="R29" s="84" t="s">
        <v>262</v>
      </c>
      <c r="S29" s="84" t="s">
        <v>243</v>
      </c>
      <c r="T29" s="85" t="s">
        <v>284</v>
      </c>
      <c r="U29" s="85" t="s">
        <v>245</v>
      </c>
      <c r="V29" s="85" t="s">
        <v>245</v>
      </c>
      <c r="W29" s="85" t="s">
        <v>245</v>
      </c>
      <c r="X29" s="85" t="s">
        <v>245</v>
      </c>
      <c r="Y29" s="85" t="s">
        <v>284</v>
      </c>
      <c r="Z29" s="85" t="s">
        <v>245</v>
      </c>
      <c r="AA29" s="85" t="s">
        <v>245</v>
      </c>
      <c r="AB29" s="85" t="s">
        <v>245</v>
      </c>
      <c r="AC29" s="85" t="s">
        <v>245</v>
      </c>
      <c r="AD29" s="85" t="s">
        <v>245</v>
      </c>
      <c r="AE29" s="85" t="s">
        <v>245</v>
      </c>
      <c r="AF29" s="85" t="s">
        <v>245</v>
      </c>
      <c r="AG29" s="85" t="s">
        <v>245</v>
      </c>
      <c r="AH29" s="85" t="s">
        <v>284</v>
      </c>
      <c r="AI29" s="85" t="s">
        <v>245</v>
      </c>
      <c r="AJ29" s="85" t="s">
        <v>245</v>
      </c>
      <c r="AK29" s="85" t="s">
        <v>245</v>
      </c>
      <c r="AL29" s="85" t="s">
        <v>245</v>
      </c>
    </row>
    <row r="30" spans="1:38" x14ac:dyDescent="0.25">
      <c r="A30" s="84" t="s">
        <v>208</v>
      </c>
      <c r="B30" s="199" t="s">
        <v>209</v>
      </c>
      <c r="C30" s="200"/>
      <c r="D30" s="84" t="s">
        <v>238</v>
      </c>
      <c r="F30" s="199" t="s">
        <v>238</v>
      </c>
      <c r="G30" s="201"/>
      <c r="H30" s="201"/>
      <c r="I30" s="201"/>
      <c r="J30" s="201"/>
      <c r="K30" s="201"/>
      <c r="L30" s="200"/>
      <c r="M30" s="84" t="s">
        <v>285</v>
      </c>
      <c r="N30" s="199" t="s">
        <v>286</v>
      </c>
      <c r="O30" s="201"/>
      <c r="P30" s="200"/>
      <c r="Q30" s="84" t="s">
        <v>241</v>
      </c>
      <c r="R30" s="84" t="s">
        <v>242</v>
      </c>
      <c r="S30" s="84" t="s">
        <v>243</v>
      </c>
      <c r="T30" s="85" t="s">
        <v>287</v>
      </c>
      <c r="U30" s="85" t="s">
        <v>245</v>
      </c>
      <c r="V30" s="85" t="s">
        <v>245</v>
      </c>
      <c r="W30" s="85" t="s">
        <v>245</v>
      </c>
      <c r="X30" s="85" t="s">
        <v>245</v>
      </c>
      <c r="Y30" s="85" t="s">
        <v>287</v>
      </c>
      <c r="Z30" s="85" t="s">
        <v>245</v>
      </c>
      <c r="AA30" s="85" t="s">
        <v>245</v>
      </c>
      <c r="AB30" s="85" t="s">
        <v>245</v>
      </c>
      <c r="AC30" s="85" t="s">
        <v>245</v>
      </c>
      <c r="AD30" s="85" t="s">
        <v>245</v>
      </c>
      <c r="AE30" s="85" t="s">
        <v>245</v>
      </c>
      <c r="AF30" s="85" t="s">
        <v>245</v>
      </c>
      <c r="AG30" s="85" t="s">
        <v>245</v>
      </c>
      <c r="AH30" s="85" t="s">
        <v>287</v>
      </c>
      <c r="AI30" s="85" t="s">
        <v>245</v>
      </c>
      <c r="AJ30" s="85" t="s">
        <v>245</v>
      </c>
      <c r="AK30" s="85" t="s">
        <v>245</v>
      </c>
      <c r="AL30" s="85" t="s">
        <v>245</v>
      </c>
    </row>
    <row r="31" spans="1:38" x14ac:dyDescent="0.25">
      <c r="A31" s="84" t="s">
        <v>208</v>
      </c>
      <c r="B31" s="199" t="s">
        <v>209</v>
      </c>
      <c r="C31" s="200"/>
      <c r="D31" s="84" t="s">
        <v>238</v>
      </c>
      <c r="F31" s="199" t="s">
        <v>238</v>
      </c>
      <c r="G31" s="201"/>
      <c r="H31" s="201"/>
      <c r="I31" s="201"/>
      <c r="J31" s="201"/>
      <c r="K31" s="201"/>
      <c r="L31" s="200"/>
      <c r="M31" s="84" t="s">
        <v>285</v>
      </c>
      <c r="N31" s="199" t="s">
        <v>286</v>
      </c>
      <c r="O31" s="201"/>
      <c r="P31" s="200"/>
      <c r="Q31" s="84" t="s">
        <v>261</v>
      </c>
      <c r="R31" s="84" t="s">
        <v>262</v>
      </c>
      <c r="S31" s="84" t="s">
        <v>243</v>
      </c>
      <c r="T31" s="85" t="s">
        <v>288</v>
      </c>
      <c r="U31" s="85" t="s">
        <v>245</v>
      </c>
      <c r="V31" s="85" t="s">
        <v>245</v>
      </c>
      <c r="W31" s="85" t="s">
        <v>245</v>
      </c>
      <c r="X31" s="85" t="s">
        <v>245</v>
      </c>
      <c r="Y31" s="85" t="s">
        <v>288</v>
      </c>
      <c r="Z31" s="85" t="s">
        <v>245</v>
      </c>
      <c r="AA31" s="85" t="s">
        <v>245</v>
      </c>
      <c r="AB31" s="85" t="s">
        <v>245</v>
      </c>
      <c r="AC31" s="85" t="s">
        <v>245</v>
      </c>
      <c r="AD31" s="85" t="s">
        <v>245</v>
      </c>
      <c r="AE31" s="85" t="s">
        <v>245</v>
      </c>
      <c r="AF31" s="85" t="s">
        <v>245</v>
      </c>
      <c r="AG31" s="85" t="s">
        <v>245</v>
      </c>
      <c r="AH31" s="85" t="s">
        <v>288</v>
      </c>
      <c r="AI31" s="85" t="s">
        <v>245</v>
      </c>
      <c r="AJ31" s="85" t="s">
        <v>245</v>
      </c>
      <c r="AK31" s="85" t="s">
        <v>245</v>
      </c>
      <c r="AL31" s="85" t="s">
        <v>245</v>
      </c>
    </row>
    <row r="32" spans="1:38" x14ac:dyDescent="0.25">
      <c r="A32" s="84" t="s">
        <v>208</v>
      </c>
      <c r="B32" s="199" t="s">
        <v>209</v>
      </c>
      <c r="C32" s="200"/>
      <c r="D32" s="84" t="s">
        <v>238</v>
      </c>
      <c r="F32" s="199" t="s">
        <v>238</v>
      </c>
      <c r="G32" s="201"/>
      <c r="H32" s="201"/>
      <c r="I32" s="201"/>
      <c r="J32" s="201"/>
      <c r="K32" s="201"/>
      <c r="L32" s="200"/>
      <c r="M32" s="84" t="s">
        <v>289</v>
      </c>
      <c r="N32" s="199" t="s">
        <v>290</v>
      </c>
      <c r="O32" s="201"/>
      <c r="P32" s="200"/>
      <c r="Q32" s="84" t="s">
        <v>241</v>
      </c>
      <c r="R32" s="84" t="s">
        <v>242</v>
      </c>
      <c r="S32" s="84" t="s">
        <v>243</v>
      </c>
      <c r="T32" s="85" t="s">
        <v>291</v>
      </c>
      <c r="U32" s="85" t="s">
        <v>245</v>
      </c>
      <c r="V32" s="85" t="s">
        <v>245</v>
      </c>
      <c r="W32" s="85" t="s">
        <v>245</v>
      </c>
      <c r="X32" s="85" t="s">
        <v>245</v>
      </c>
      <c r="Y32" s="85" t="s">
        <v>291</v>
      </c>
      <c r="Z32" s="85" t="s">
        <v>245</v>
      </c>
      <c r="AA32" s="85" t="s">
        <v>245</v>
      </c>
      <c r="AB32" s="85" t="s">
        <v>245</v>
      </c>
      <c r="AC32" s="85" t="s">
        <v>245</v>
      </c>
      <c r="AD32" s="85" t="s">
        <v>245</v>
      </c>
      <c r="AE32" s="85" t="s">
        <v>245</v>
      </c>
      <c r="AF32" s="85" t="s">
        <v>245</v>
      </c>
      <c r="AG32" s="85" t="s">
        <v>245</v>
      </c>
      <c r="AH32" s="85" t="s">
        <v>291</v>
      </c>
      <c r="AI32" s="85" t="s">
        <v>245</v>
      </c>
      <c r="AJ32" s="85" t="s">
        <v>245</v>
      </c>
      <c r="AK32" s="85" t="s">
        <v>245</v>
      </c>
      <c r="AL32" s="85" t="s">
        <v>245</v>
      </c>
    </row>
    <row r="33" spans="1:38" x14ac:dyDescent="0.25">
      <c r="A33" s="84" t="s">
        <v>208</v>
      </c>
      <c r="B33" s="199" t="s">
        <v>209</v>
      </c>
      <c r="C33" s="200"/>
      <c r="D33" s="84" t="s">
        <v>238</v>
      </c>
      <c r="F33" s="199" t="s">
        <v>238</v>
      </c>
      <c r="G33" s="201"/>
      <c r="H33" s="201"/>
      <c r="I33" s="201"/>
      <c r="J33" s="201"/>
      <c r="K33" s="201"/>
      <c r="L33" s="200"/>
      <c r="M33" s="84" t="s">
        <v>289</v>
      </c>
      <c r="N33" s="199" t="s">
        <v>290</v>
      </c>
      <c r="O33" s="201"/>
      <c r="P33" s="200"/>
      <c r="Q33" s="84" t="s">
        <v>261</v>
      </c>
      <c r="R33" s="84" t="s">
        <v>262</v>
      </c>
      <c r="S33" s="84" t="s">
        <v>243</v>
      </c>
      <c r="T33" s="85" t="s">
        <v>291</v>
      </c>
      <c r="U33" s="85" t="s">
        <v>245</v>
      </c>
      <c r="V33" s="85" t="s">
        <v>245</v>
      </c>
      <c r="W33" s="85" t="s">
        <v>245</v>
      </c>
      <c r="X33" s="85" t="s">
        <v>245</v>
      </c>
      <c r="Y33" s="85" t="s">
        <v>291</v>
      </c>
      <c r="Z33" s="85" t="s">
        <v>245</v>
      </c>
      <c r="AA33" s="85" t="s">
        <v>245</v>
      </c>
      <c r="AB33" s="85" t="s">
        <v>245</v>
      </c>
      <c r="AC33" s="85" t="s">
        <v>245</v>
      </c>
      <c r="AD33" s="85" t="s">
        <v>245</v>
      </c>
      <c r="AE33" s="85" t="s">
        <v>245</v>
      </c>
      <c r="AF33" s="85" t="s">
        <v>245</v>
      </c>
      <c r="AG33" s="85" t="s">
        <v>245</v>
      </c>
      <c r="AH33" s="85" t="s">
        <v>291</v>
      </c>
      <c r="AI33" s="85" t="s">
        <v>245</v>
      </c>
      <c r="AJ33" s="85" t="s">
        <v>245</v>
      </c>
      <c r="AK33" s="85" t="s">
        <v>245</v>
      </c>
      <c r="AL33" s="85" t="s">
        <v>245</v>
      </c>
    </row>
    <row r="34" spans="1:38" x14ac:dyDescent="0.25">
      <c r="A34" s="84" t="s">
        <v>208</v>
      </c>
      <c r="B34" s="199" t="s">
        <v>209</v>
      </c>
      <c r="C34" s="200"/>
      <c r="D34" s="84" t="s">
        <v>238</v>
      </c>
      <c r="F34" s="199" t="s">
        <v>238</v>
      </c>
      <c r="G34" s="201"/>
      <c r="H34" s="201"/>
      <c r="I34" s="201"/>
      <c r="J34" s="201"/>
      <c r="K34" s="201"/>
      <c r="L34" s="200"/>
      <c r="M34" s="84" t="s">
        <v>292</v>
      </c>
      <c r="N34" s="202" t="s">
        <v>293</v>
      </c>
      <c r="O34" s="203"/>
      <c r="P34" s="204"/>
      <c r="Q34" s="84" t="s">
        <v>241</v>
      </c>
      <c r="R34" s="84" t="s">
        <v>242</v>
      </c>
      <c r="S34" s="84" t="s">
        <v>243</v>
      </c>
      <c r="T34" s="85" t="s">
        <v>294</v>
      </c>
      <c r="U34" s="85" t="s">
        <v>245</v>
      </c>
      <c r="V34" s="85" t="s">
        <v>245</v>
      </c>
      <c r="W34" s="85" t="s">
        <v>245</v>
      </c>
      <c r="X34" s="85" t="s">
        <v>245</v>
      </c>
      <c r="Y34" s="85" t="s">
        <v>294</v>
      </c>
      <c r="Z34" s="85" t="s">
        <v>245</v>
      </c>
      <c r="AA34" s="85" t="s">
        <v>245</v>
      </c>
      <c r="AB34" s="85" t="s">
        <v>245</v>
      </c>
      <c r="AC34" s="85" t="s">
        <v>245</v>
      </c>
      <c r="AD34" s="85" t="s">
        <v>245</v>
      </c>
      <c r="AE34" s="85" t="s">
        <v>245</v>
      </c>
      <c r="AF34" s="85" t="s">
        <v>245</v>
      </c>
      <c r="AG34" s="85" t="s">
        <v>245</v>
      </c>
      <c r="AH34" s="85" t="s">
        <v>294</v>
      </c>
      <c r="AI34" s="85" t="s">
        <v>245</v>
      </c>
      <c r="AJ34" s="85" t="s">
        <v>245</v>
      </c>
      <c r="AK34" s="85" t="s">
        <v>245</v>
      </c>
      <c r="AL34" s="85" t="s">
        <v>245</v>
      </c>
    </row>
    <row r="35" spans="1:38" x14ac:dyDescent="0.25">
      <c r="A35" s="84" t="s">
        <v>208</v>
      </c>
      <c r="B35" s="199" t="s">
        <v>209</v>
      </c>
      <c r="C35" s="200"/>
      <c r="D35" s="84" t="s">
        <v>238</v>
      </c>
      <c r="F35" s="199" t="s">
        <v>238</v>
      </c>
      <c r="G35" s="201"/>
      <c r="H35" s="201"/>
      <c r="I35" s="201"/>
      <c r="J35" s="201"/>
      <c r="K35" s="201"/>
      <c r="L35" s="200"/>
      <c r="M35" s="84" t="s">
        <v>292</v>
      </c>
      <c r="N35" s="202" t="s">
        <v>293</v>
      </c>
      <c r="O35" s="203"/>
      <c r="P35" s="204"/>
      <c r="Q35" s="84" t="s">
        <v>261</v>
      </c>
      <c r="R35" s="84" t="s">
        <v>262</v>
      </c>
      <c r="S35" s="84" t="s">
        <v>243</v>
      </c>
      <c r="T35" s="85" t="s">
        <v>295</v>
      </c>
      <c r="U35" s="85" t="s">
        <v>245</v>
      </c>
      <c r="V35" s="85" t="s">
        <v>245</v>
      </c>
      <c r="W35" s="85" t="s">
        <v>245</v>
      </c>
      <c r="X35" s="85" t="s">
        <v>245</v>
      </c>
      <c r="Y35" s="85" t="s">
        <v>295</v>
      </c>
      <c r="Z35" s="85" t="s">
        <v>245</v>
      </c>
      <c r="AA35" s="85" t="s">
        <v>245</v>
      </c>
      <c r="AB35" s="85" t="s">
        <v>245</v>
      </c>
      <c r="AC35" s="85" t="s">
        <v>245</v>
      </c>
      <c r="AD35" s="85" t="s">
        <v>245</v>
      </c>
      <c r="AE35" s="85" t="s">
        <v>245</v>
      </c>
      <c r="AF35" s="85" t="s">
        <v>245</v>
      </c>
      <c r="AG35" s="85" t="s">
        <v>245</v>
      </c>
      <c r="AH35" s="85" t="s">
        <v>295</v>
      </c>
      <c r="AI35" s="85" t="s">
        <v>245</v>
      </c>
      <c r="AJ35" s="85" t="s">
        <v>245</v>
      </c>
      <c r="AK35" s="85" t="s">
        <v>245</v>
      </c>
      <c r="AL35" s="85" t="s">
        <v>245</v>
      </c>
    </row>
    <row r="36" spans="1:38" x14ac:dyDescent="0.25">
      <c r="A36" s="84" t="s">
        <v>208</v>
      </c>
      <c r="B36" s="199" t="s">
        <v>209</v>
      </c>
      <c r="C36" s="200"/>
      <c r="D36" s="84" t="s">
        <v>238</v>
      </c>
      <c r="F36" s="199" t="s">
        <v>238</v>
      </c>
      <c r="G36" s="201"/>
      <c r="H36" s="201"/>
      <c r="I36" s="201"/>
      <c r="J36" s="201"/>
      <c r="K36" s="201"/>
      <c r="L36" s="200"/>
      <c r="M36" s="84" t="s">
        <v>296</v>
      </c>
      <c r="N36" s="199" t="s">
        <v>297</v>
      </c>
      <c r="O36" s="201"/>
      <c r="P36" s="200"/>
      <c r="Q36" s="84" t="s">
        <v>241</v>
      </c>
      <c r="R36" s="84" t="s">
        <v>242</v>
      </c>
      <c r="S36" s="84" t="s">
        <v>243</v>
      </c>
      <c r="T36" s="85" t="s">
        <v>298</v>
      </c>
      <c r="U36" s="85" t="s">
        <v>245</v>
      </c>
      <c r="V36" s="85" t="s">
        <v>245</v>
      </c>
      <c r="W36" s="85" t="s">
        <v>245</v>
      </c>
      <c r="X36" s="85" t="s">
        <v>245</v>
      </c>
      <c r="Y36" s="85" t="s">
        <v>298</v>
      </c>
      <c r="Z36" s="85" t="s">
        <v>245</v>
      </c>
      <c r="AA36" s="85" t="s">
        <v>245</v>
      </c>
      <c r="AB36" s="85" t="s">
        <v>245</v>
      </c>
      <c r="AC36" s="85" t="s">
        <v>245</v>
      </c>
      <c r="AD36" s="85" t="s">
        <v>245</v>
      </c>
      <c r="AE36" s="85" t="s">
        <v>245</v>
      </c>
      <c r="AF36" s="85" t="s">
        <v>245</v>
      </c>
      <c r="AG36" s="85" t="s">
        <v>245</v>
      </c>
      <c r="AH36" s="85" t="s">
        <v>298</v>
      </c>
      <c r="AI36" s="85" t="s">
        <v>245</v>
      </c>
      <c r="AJ36" s="85" t="s">
        <v>245</v>
      </c>
      <c r="AK36" s="85" t="s">
        <v>245</v>
      </c>
      <c r="AL36" s="85" t="s">
        <v>245</v>
      </c>
    </row>
    <row r="37" spans="1:38" x14ac:dyDescent="0.25">
      <c r="A37" s="84" t="s">
        <v>208</v>
      </c>
      <c r="B37" s="199" t="s">
        <v>209</v>
      </c>
      <c r="C37" s="200"/>
      <c r="D37" s="84" t="s">
        <v>238</v>
      </c>
      <c r="F37" s="199" t="s">
        <v>238</v>
      </c>
      <c r="G37" s="201"/>
      <c r="H37" s="201"/>
      <c r="I37" s="201"/>
      <c r="J37" s="201"/>
      <c r="K37" s="201"/>
      <c r="L37" s="200"/>
      <c r="M37" s="84" t="s">
        <v>299</v>
      </c>
      <c r="N37" s="202" t="s">
        <v>300</v>
      </c>
      <c r="O37" s="203"/>
      <c r="P37" s="204"/>
      <c r="Q37" s="84" t="s">
        <v>241</v>
      </c>
      <c r="R37" s="84" t="s">
        <v>242</v>
      </c>
      <c r="S37" s="84" t="s">
        <v>243</v>
      </c>
      <c r="T37" s="85" t="s">
        <v>301</v>
      </c>
      <c r="U37" s="85" t="s">
        <v>245</v>
      </c>
      <c r="V37" s="85" t="s">
        <v>245</v>
      </c>
      <c r="W37" s="85" t="s">
        <v>245</v>
      </c>
      <c r="X37" s="85" t="s">
        <v>245</v>
      </c>
      <c r="Y37" s="85" t="s">
        <v>301</v>
      </c>
      <c r="Z37" s="85" t="s">
        <v>245</v>
      </c>
      <c r="AA37" s="85" t="s">
        <v>245</v>
      </c>
      <c r="AB37" s="85" t="s">
        <v>245</v>
      </c>
      <c r="AC37" s="85" t="s">
        <v>245</v>
      </c>
      <c r="AD37" s="85" t="s">
        <v>245</v>
      </c>
      <c r="AE37" s="85" t="s">
        <v>245</v>
      </c>
      <c r="AF37" s="85" t="s">
        <v>245</v>
      </c>
      <c r="AG37" s="85" t="s">
        <v>245</v>
      </c>
      <c r="AH37" s="85" t="s">
        <v>301</v>
      </c>
      <c r="AI37" s="85" t="s">
        <v>245</v>
      </c>
      <c r="AJ37" s="85" t="s">
        <v>245</v>
      </c>
      <c r="AK37" s="85" t="s">
        <v>245</v>
      </c>
      <c r="AL37" s="85" t="s">
        <v>245</v>
      </c>
    </row>
    <row r="38" spans="1:38" x14ac:dyDescent="0.25">
      <c r="A38" s="84" t="s">
        <v>208</v>
      </c>
      <c r="B38" s="199" t="s">
        <v>209</v>
      </c>
      <c r="C38" s="200"/>
      <c r="D38" s="84" t="s">
        <v>238</v>
      </c>
      <c r="F38" s="199" t="s">
        <v>238</v>
      </c>
      <c r="G38" s="201"/>
      <c r="H38" s="201"/>
      <c r="I38" s="201"/>
      <c r="J38" s="201"/>
      <c r="K38" s="201"/>
      <c r="L38" s="200"/>
      <c r="M38" s="84" t="s">
        <v>296</v>
      </c>
      <c r="N38" s="199" t="s">
        <v>297</v>
      </c>
      <c r="O38" s="201"/>
      <c r="P38" s="200"/>
      <c r="Q38" s="84" t="s">
        <v>261</v>
      </c>
      <c r="R38" s="84" t="s">
        <v>262</v>
      </c>
      <c r="S38" s="84" t="s">
        <v>243</v>
      </c>
      <c r="T38" s="85" t="s">
        <v>302</v>
      </c>
      <c r="U38" s="85" t="s">
        <v>245</v>
      </c>
      <c r="V38" s="85" t="s">
        <v>245</v>
      </c>
      <c r="W38" s="85" t="s">
        <v>245</v>
      </c>
      <c r="X38" s="85" t="s">
        <v>245</v>
      </c>
      <c r="Y38" s="85" t="s">
        <v>302</v>
      </c>
      <c r="Z38" s="85" t="s">
        <v>245</v>
      </c>
      <c r="AA38" s="85" t="s">
        <v>245</v>
      </c>
      <c r="AB38" s="85" t="s">
        <v>245</v>
      </c>
      <c r="AC38" s="85" t="s">
        <v>245</v>
      </c>
      <c r="AD38" s="85" t="s">
        <v>245</v>
      </c>
      <c r="AE38" s="85" t="s">
        <v>245</v>
      </c>
      <c r="AF38" s="85" t="s">
        <v>245</v>
      </c>
      <c r="AG38" s="85" t="s">
        <v>245</v>
      </c>
      <c r="AH38" s="85" t="s">
        <v>302</v>
      </c>
      <c r="AI38" s="85" t="s">
        <v>245</v>
      </c>
      <c r="AJ38" s="85" t="s">
        <v>245</v>
      </c>
      <c r="AK38" s="85" t="s">
        <v>245</v>
      </c>
      <c r="AL38" s="85" t="s">
        <v>245</v>
      </c>
    </row>
    <row r="39" spans="1:38" x14ac:dyDescent="0.25">
      <c r="A39" s="84" t="s">
        <v>208</v>
      </c>
      <c r="B39" s="199" t="s">
        <v>209</v>
      </c>
      <c r="C39" s="200"/>
      <c r="D39" s="84" t="s">
        <v>238</v>
      </c>
      <c r="F39" s="199" t="s">
        <v>238</v>
      </c>
      <c r="G39" s="201"/>
      <c r="H39" s="201"/>
      <c r="I39" s="201"/>
      <c r="J39" s="201"/>
      <c r="K39" s="201"/>
      <c r="L39" s="200"/>
      <c r="M39" s="84" t="s">
        <v>299</v>
      </c>
      <c r="N39" s="202" t="s">
        <v>300</v>
      </c>
      <c r="O39" s="203"/>
      <c r="P39" s="204"/>
      <c r="Q39" s="84" t="s">
        <v>261</v>
      </c>
      <c r="R39" s="84" t="s">
        <v>262</v>
      </c>
      <c r="S39" s="84" t="s">
        <v>243</v>
      </c>
      <c r="T39" s="85" t="s">
        <v>302</v>
      </c>
      <c r="U39" s="85" t="s">
        <v>245</v>
      </c>
      <c r="V39" s="85" t="s">
        <v>245</v>
      </c>
      <c r="W39" s="85" t="s">
        <v>245</v>
      </c>
      <c r="X39" s="85" t="s">
        <v>245</v>
      </c>
      <c r="Y39" s="85" t="s">
        <v>302</v>
      </c>
      <c r="Z39" s="85" t="s">
        <v>245</v>
      </c>
      <c r="AA39" s="85" t="s">
        <v>245</v>
      </c>
      <c r="AB39" s="85" t="s">
        <v>245</v>
      </c>
      <c r="AC39" s="85" t="s">
        <v>245</v>
      </c>
      <c r="AD39" s="85" t="s">
        <v>245</v>
      </c>
      <c r="AE39" s="85" t="s">
        <v>245</v>
      </c>
      <c r="AF39" s="85" t="s">
        <v>245</v>
      </c>
      <c r="AG39" s="85" t="s">
        <v>245</v>
      </c>
      <c r="AH39" s="85" t="s">
        <v>302</v>
      </c>
      <c r="AI39" s="85" t="s">
        <v>245</v>
      </c>
      <c r="AJ39" s="85" t="s">
        <v>245</v>
      </c>
      <c r="AK39" s="85" t="s">
        <v>245</v>
      </c>
      <c r="AL39" s="85" t="s">
        <v>245</v>
      </c>
    </row>
    <row r="40" spans="1:38" x14ac:dyDescent="0.25">
      <c r="A40" s="84" t="s">
        <v>208</v>
      </c>
      <c r="B40" s="199" t="s">
        <v>209</v>
      </c>
      <c r="C40" s="200"/>
      <c r="D40" s="84" t="s">
        <v>238</v>
      </c>
      <c r="F40" s="199" t="s">
        <v>238</v>
      </c>
      <c r="G40" s="201"/>
      <c r="H40" s="201"/>
      <c r="I40" s="201"/>
      <c r="J40" s="201"/>
      <c r="K40" s="201"/>
      <c r="L40" s="200"/>
      <c r="M40" s="84" t="s">
        <v>303</v>
      </c>
      <c r="N40" s="202" t="s">
        <v>304</v>
      </c>
      <c r="O40" s="203"/>
      <c r="P40" s="204"/>
      <c r="Q40" s="84" t="s">
        <v>241</v>
      </c>
      <c r="R40" s="84" t="s">
        <v>242</v>
      </c>
      <c r="S40" s="84" t="s">
        <v>243</v>
      </c>
      <c r="T40" s="85" t="s">
        <v>294</v>
      </c>
      <c r="U40" s="85" t="s">
        <v>245</v>
      </c>
      <c r="V40" s="85" t="s">
        <v>245</v>
      </c>
      <c r="W40" s="85" t="s">
        <v>245</v>
      </c>
      <c r="X40" s="85" t="s">
        <v>245</v>
      </c>
      <c r="Y40" s="85" t="s">
        <v>294</v>
      </c>
      <c r="Z40" s="85" t="s">
        <v>245</v>
      </c>
      <c r="AA40" s="85" t="s">
        <v>245</v>
      </c>
      <c r="AB40" s="85" t="s">
        <v>245</v>
      </c>
      <c r="AC40" s="85" t="s">
        <v>245</v>
      </c>
      <c r="AD40" s="85" t="s">
        <v>245</v>
      </c>
      <c r="AE40" s="85" t="s">
        <v>245</v>
      </c>
      <c r="AF40" s="85" t="s">
        <v>245</v>
      </c>
      <c r="AG40" s="85" t="s">
        <v>245</v>
      </c>
      <c r="AH40" s="85" t="s">
        <v>294</v>
      </c>
      <c r="AI40" s="85" t="s">
        <v>245</v>
      </c>
      <c r="AJ40" s="85" t="s">
        <v>245</v>
      </c>
      <c r="AK40" s="85" t="s">
        <v>245</v>
      </c>
      <c r="AL40" s="85" t="s">
        <v>245</v>
      </c>
    </row>
    <row r="41" spans="1:38" x14ac:dyDescent="0.25">
      <c r="A41" s="84" t="s">
        <v>208</v>
      </c>
      <c r="B41" s="199" t="s">
        <v>209</v>
      </c>
      <c r="C41" s="200"/>
      <c r="D41" s="84" t="s">
        <v>238</v>
      </c>
      <c r="F41" s="199" t="s">
        <v>238</v>
      </c>
      <c r="G41" s="201"/>
      <c r="H41" s="201"/>
      <c r="I41" s="201"/>
      <c r="J41" s="201"/>
      <c r="K41" s="201"/>
      <c r="L41" s="200"/>
      <c r="M41" s="84" t="s">
        <v>303</v>
      </c>
      <c r="N41" s="202" t="s">
        <v>304</v>
      </c>
      <c r="O41" s="203"/>
      <c r="P41" s="204"/>
      <c r="Q41" s="84" t="s">
        <v>261</v>
      </c>
      <c r="R41" s="84" t="s">
        <v>262</v>
      </c>
      <c r="S41" s="84" t="s">
        <v>243</v>
      </c>
      <c r="T41" s="85" t="s">
        <v>305</v>
      </c>
      <c r="U41" s="85" t="s">
        <v>245</v>
      </c>
      <c r="V41" s="85" t="s">
        <v>245</v>
      </c>
      <c r="W41" s="85" t="s">
        <v>245</v>
      </c>
      <c r="X41" s="85" t="s">
        <v>245</v>
      </c>
      <c r="Y41" s="85" t="s">
        <v>305</v>
      </c>
      <c r="Z41" s="85" t="s">
        <v>245</v>
      </c>
      <c r="AA41" s="85" t="s">
        <v>245</v>
      </c>
      <c r="AB41" s="85" t="s">
        <v>245</v>
      </c>
      <c r="AC41" s="85" t="s">
        <v>245</v>
      </c>
      <c r="AD41" s="85" t="s">
        <v>245</v>
      </c>
      <c r="AE41" s="85" t="s">
        <v>245</v>
      </c>
      <c r="AF41" s="85" t="s">
        <v>245</v>
      </c>
      <c r="AG41" s="85" t="s">
        <v>245</v>
      </c>
      <c r="AH41" s="85" t="s">
        <v>305</v>
      </c>
      <c r="AI41" s="85" t="s">
        <v>245</v>
      </c>
      <c r="AJ41" s="85" t="s">
        <v>245</v>
      </c>
      <c r="AK41" s="85" t="s">
        <v>245</v>
      </c>
      <c r="AL41" s="85" t="s">
        <v>245</v>
      </c>
    </row>
    <row r="42" spans="1:38" x14ac:dyDescent="0.25">
      <c r="A42" s="84" t="s">
        <v>208</v>
      </c>
      <c r="B42" s="199" t="s">
        <v>209</v>
      </c>
      <c r="C42" s="200"/>
      <c r="D42" s="84" t="s">
        <v>238</v>
      </c>
      <c r="F42" s="199" t="s">
        <v>238</v>
      </c>
      <c r="G42" s="201"/>
      <c r="H42" s="201"/>
      <c r="I42" s="201"/>
      <c r="J42" s="201"/>
      <c r="K42" s="201"/>
      <c r="L42" s="200"/>
      <c r="M42" s="84" t="s">
        <v>306</v>
      </c>
      <c r="N42" s="199" t="s">
        <v>307</v>
      </c>
      <c r="O42" s="201"/>
      <c r="P42" s="200"/>
      <c r="Q42" s="84" t="s">
        <v>241</v>
      </c>
      <c r="R42" s="84" t="s">
        <v>242</v>
      </c>
      <c r="S42" s="84" t="s">
        <v>243</v>
      </c>
      <c r="T42" s="85" t="s">
        <v>308</v>
      </c>
      <c r="U42" s="85" t="s">
        <v>245</v>
      </c>
      <c r="V42" s="85" t="s">
        <v>245</v>
      </c>
      <c r="W42" s="85" t="s">
        <v>245</v>
      </c>
      <c r="X42" s="85" t="s">
        <v>245</v>
      </c>
      <c r="Y42" s="85" t="s">
        <v>308</v>
      </c>
      <c r="Z42" s="85" t="s">
        <v>245</v>
      </c>
      <c r="AA42" s="85" t="s">
        <v>245</v>
      </c>
      <c r="AB42" s="85" t="s">
        <v>245</v>
      </c>
      <c r="AC42" s="85" t="s">
        <v>245</v>
      </c>
      <c r="AD42" s="85" t="s">
        <v>245</v>
      </c>
      <c r="AE42" s="85" t="s">
        <v>245</v>
      </c>
      <c r="AF42" s="85" t="s">
        <v>245</v>
      </c>
      <c r="AG42" s="85" t="s">
        <v>245</v>
      </c>
      <c r="AH42" s="85" t="s">
        <v>308</v>
      </c>
      <c r="AI42" s="85" t="s">
        <v>245</v>
      </c>
      <c r="AJ42" s="85" t="s">
        <v>245</v>
      </c>
      <c r="AK42" s="85" t="s">
        <v>245</v>
      </c>
      <c r="AL42" s="85" t="s">
        <v>245</v>
      </c>
    </row>
    <row r="43" spans="1:38" x14ac:dyDescent="0.25">
      <c r="A43" s="84" t="s">
        <v>208</v>
      </c>
      <c r="B43" s="199" t="s">
        <v>209</v>
      </c>
      <c r="C43" s="200"/>
      <c r="D43" s="84" t="s">
        <v>238</v>
      </c>
      <c r="F43" s="199" t="s">
        <v>238</v>
      </c>
      <c r="G43" s="201"/>
      <c r="H43" s="201"/>
      <c r="I43" s="201"/>
      <c r="J43" s="201"/>
      <c r="K43" s="201"/>
      <c r="L43" s="200"/>
      <c r="M43" s="84" t="s">
        <v>306</v>
      </c>
      <c r="N43" s="199" t="s">
        <v>307</v>
      </c>
      <c r="O43" s="201"/>
      <c r="P43" s="200"/>
      <c r="Q43" s="84" t="s">
        <v>261</v>
      </c>
      <c r="R43" s="84" t="s">
        <v>262</v>
      </c>
      <c r="S43" s="84" t="s">
        <v>243</v>
      </c>
      <c r="T43" s="85" t="s">
        <v>291</v>
      </c>
      <c r="U43" s="85" t="s">
        <v>245</v>
      </c>
      <c r="V43" s="85" t="s">
        <v>245</v>
      </c>
      <c r="W43" s="85" t="s">
        <v>245</v>
      </c>
      <c r="X43" s="85" t="s">
        <v>245</v>
      </c>
      <c r="Y43" s="85" t="s">
        <v>291</v>
      </c>
      <c r="Z43" s="85" t="s">
        <v>245</v>
      </c>
      <c r="AA43" s="85" t="s">
        <v>245</v>
      </c>
      <c r="AB43" s="85" t="s">
        <v>245</v>
      </c>
      <c r="AC43" s="85" t="s">
        <v>245</v>
      </c>
      <c r="AD43" s="85" t="s">
        <v>245</v>
      </c>
      <c r="AE43" s="85" t="s">
        <v>245</v>
      </c>
      <c r="AF43" s="85" t="s">
        <v>245</v>
      </c>
      <c r="AG43" s="85" t="s">
        <v>245</v>
      </c>
      <c r="AH43" s="85" t="s">
        <v>291</v>
      </c>
      <c r="AI43" s="85" t="s">
        <v>245</v>
      </c>
      <c r="AJ43" s="85" t="s">
        <v>245</v>
      </c>
      <c r="AK43" s="85" t="s">
        <v>245</v>
      </c>
      <c r="AL43" s="85" t="s">
        <v>245</v>
      </c>
    </row>
  </sheetData>
  <mergeCells count="98">
    <mergeCell ref="A2:B11"/>
    <mergeCell ref="C2:D8"/>
    <mergeCell ref="I2:I3"/>
    <mergeCell ref="K2:N3"/>
    <mergeCell ref="G5:G6"/>
    <mergeCell ref="K5:N5"/>
    <mergeCell ref="G8:G9"/>
    <mergeCell ref="I8:K10"/>
    <mergeCell ref="B14:C14"/>
    <mergeCell ref="D14:L14"/>
    <mergeCell ref="M14:P14"/>
    <mergeCell ref="B15:C15"/>
    <mergeCell ref="F15:L15"/>
    <mergeCell ref="N15:P15"/>
    <mergeCell ref="B16:C16"/>
    <mergeCell ref="F16:L16"/>
    <mergeCell ref="N16:P16"/>
    <mergeCell ref="B17:C17"/>
    <mergeCell ref="F17:L17"/>
    <mergeCell ref="N17:P17"/>
    <mergeCell ref="B18:C18"/>
    <mergeCell ref="F18:L18"/>
    <mergeCell ref="N18:P18"/>
    <mergeCell ref="B19:C19"/>
    <mergeCell ref="F19:L19"/>
    <mergeCell ref="N19:P19"/>
    <mergeCell ref="B20:C20"/>
    <mergeCell ref="F20:L20"/>
    <mergeCell ref="N20:P20"/>
    <mergeCell ref="B21:C21"/>
    <mergeCell ref="F21:L21"/>
    <mergeCell ref="N21:P21"/>
    <mergeCell ref="B22:C22"/>
    <mergeCell ref="F22:L22"/>
    <mergeCell ref="N22:P22"/>
    <mergeCell ref="B23:C23"/>
    <mergeCell ref="F23:L23"/>
    <mergeCell ref="N23:P23"/>
    <mergeCell ref="B24:C24"/>
    <mergeCell ref="F24:L24"/>
    <mergeCell ref="N24:P24"/>
    <mergeCell ref="B25:C25"/>
    <mergeCell ref="F25:L25"/>
    <mergeCell ref="N25:P25"/>
    <mergeCell ref="B26:C26"/>
    <mergeCell ref="F26:L26"/>
    <mergeCell ref="N26:P26"/>
    <mergeCell ref="B27:C27"/>
    <mergeCell ref="F27:L27"/>
    <mergeCell ref="N27:P27"/>
    <mergeCell ref="B28:C28"/>
    <mergeCell ref="F28:L28"/>
    <mergeCell ref="N28:P28"/>
    <mergeCell ref="B29:C29"/>
    <mergeCell ref="F29:L29"/>
    <mergeCell ref="N29:P29"/>
    <mergeCell ref="B30:C30"/>
    <mergeCell ref="F30:L30"/>
    <mergeCell ref="N30:P30"/>
    <mergeCell ref="B31:C31"/>
    <mergeCell ref="F31:L31"/>
    <mergeCell ref="N31:P31"/>
    <mergeCell ref="B32:C32"/>
    <mergeCell ref="F32:L32"/>
    <mergeCell ref="N32:P32"/>
    <mergeCell ref="B33:C33"/>
    <mergeCell ref="F33:L33"/>
    <mergeCell ref="N33:P33"/>
    <mergeCell ref="B34:C34"/>
    <mergeCell ref="F34:L34"/>
    <mergeCell ref="N34:P34"/>
    <mergeCell ref="B35:C35"/>
    <mergeCell ref="F35:L35"/>
    <mergeCell ref="N35:P35"/>
    <mergeCell ref="B36:C36"/>
    <mergeCell ref="F36:L36"/>
    <mergeCell ref="N36:P36"/>
    <mergeCell ref="B37:C37"/>
    <mergeCell ref="F37:L37"/>
    <mergeCell ref="N37:P37"/>
    <mergeCell ref="B38:C38"/>
    <mergeCell ref="F38:L38"/>
    <mergeCell ref="N38:P38"/>
    <mergeCell ref="B39:C39"/>
    <mergeCell ref="F39:L39"/>
    <mergeCell ref="N39:P39"/>
    <mergeCell ref="B40:C40"/>
    <mergeCell ref="F40:L40"/>
    <mergeCell ref="N40:P40"/>
    <mergeCell ref="B41:C41"/>
    <mergeCell ref="F41:L41"/>
    <mergeCell ref="N41:P41"/>
    <mergeCell ref="B42:C42"/>
    <mergeCell ref="F42:L42"/>
    <mergeCell ref="N42:P42"/>
    <mergeCell ref="B43:C43"/>
    <mergeCell ref="F43:L43"/>
    <mergeCell ref="N43:P43"/>
  </mergeCells>
  <pageMargins left="0.39370078740157499" right="0.39370078740157499" top="0.39370078740157499" bottom="0.68897637795275601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abSelected="1" workbookViewId="0">
      <selection activeCell="G11" sqref="G11"/>
    </sheetView>
  </sheetViews>
  <sheetFormatPr baseColWidth="10" defaultRowHeight="14.25" x14ac:dyDescent="0.2"/>
  <cols>
    <col min="1" max="1" width="10.7109375" style="1" customWidth="1"/>
    <col min="2" max="2" width="41.42578125" style="1" customWidth="1"/>
    <col min="3" max="3" width="13.42578125" style="1" bestFit="1" customWidth="1"/>
    <col min="4" max="4" width="13.7109375" style="71" bestFit="1" customWidth="1"/>
    <col min="5" max="5" width="15.5703125" style="1" bestFit="1" customWidth="1"/>
    <col min="6" max="6" width="17.85546875" style="1" customWidth="1"/>
    <col min="7" max="7" width="16.7109375" style="1" customWidth="1"/>
    <col min="8" max="8" width="19.28515625" style="1" customWidth="1"/>
    <col min="9" max="9" width="23.28515625" style="1" customWidth="1"/>
    <col min="10" max="10" width="13.42578125" style="47" bestFit="1" customWidth="1"/>
    <col min="11" max="15" width="11.42578125" style="1"/>
    <col min="16" max="16" width="11.5703125" style="1" bestFit="1" customWidth="1"/>
    <col min="17" max="16384" width="11.42578125" style="1"/>
  </cols>
  <sheetData>
    <row r="1" spans="1:10" ht="15" customHeight="1" x14ac:dyDescent="0.2">
      <c r="A1" s="218" t="s">
        <v>397</v>
      </c>
      <c r="B1" s="219"/>
      <c r="C1" s="219"/>
      <c r="D1" s="219"/>
      <c r="E1" s="220"/>
    </row>
    <row r="2" spans="1:10" x14ac:dyDescent="0.2">
      <c r="A2" s="2"/>
      <c r="B2" s="3"/>
      <c r="C2" s="3"/>
      <c r="D2" s="4"/>
      <c r="E2" s="87"/>
    </row>
    <row r="3" spans="1:10" ht="15.75" x14ac:dyDescent="0.25">
      <c r="A3" s="221" t="s">
        <v>396</v>
      </c>
      <c r="B3" s="222"/>
      <c r="C3" s="222"/>
      <c r="D3" s="222"/>
      <c r="E3" s="223"/>
    </row>
    <row r="4" spans="1:10" ht="6" customHeight="1" x14ac:dyDescent="0.2">
      <c r="A4" s="2"/>
      <c r="B4" s="3"/>
      <c r="C4" s="3"/>
      <c r="D4" s="4"/>
      <c r="E4" s="87"/>
    </row>
    <row r="5" spans="1:10" x14ac:dyDescent="0.2">
      <c r="A5" s="224" t="s">
        <v>0</v>
      </c>
      <c r="B5" s="225"/>
      <c r="C5" s="225"/>
      <c r="D5" s="225"/>
      <c r="E5" s="226"/>
    </row>
    <row r="6" spans="1:10" ht="7.5" customHeight="1" thickBot="1" x14ac:dyDescent="0.25">
      <c r="A6" s="2"/>
      <c r="B6" s="3"/>
      <c r="C6" s="3"/>
      <c r="D6" s="4"/>
      <c r="E6" s="87"/>
    </row>
    <row r="7" spans="1:10" x14ac:dyDescent="0.2">
      <c r="A7" s="214" t="s">
        <v>1</v>
      </c>
      <c r="B7" s="216" t="s">
        <v>2</v>
      </c>
      <c r="C7" s="5" t="s">
        <v>3</v>
      </c>
      <c r="D7" s="6" t="s">
        <v>4</v>
      </c>
      <c r="E7" s="7" t="s">
        <v>5</v>
      </c>
    </row>
    <row r="8" spans="1:10" ht="14.25" customHeight="1" thickBot="1" x14ac:dyDescent="0.25">
      <c r="A8" s="215"/>
      <c r="B8" s="217"/>
      <c r="C8" s="8" t="s">
        <v>6</v>
      </c>
      <c r="D8" s="9" t="s">
        <v>309</v>
      </c>
      <c r="E8" s="10" t="s">
        <v>7</v>
      </c>
    </row>
    <row r="9" spans="1:10" ht="15" thickBot="1" x14ac:dyDescent="0.25">
      <c r="A9" s="11">
        <v>1</v>
      </c>
      <c r="B9" s="8">
        <v>2</v>
      </c>
      <c r="C9" s="8">
        <v>3</v>
      </c>
      <c r="D9" s="12">
        <v>4</v>
      </c>
      <c r="E9" s="10">
        <v>5</v>
      </c>
    </row>
    <row r="10" spans="1:10" ht="15.75" thickBot="1" x14ac:dyDescent="0.3">
      <c r="A10" s="13" t="s">
        <v>8</v>
      </c>
      <c r="B10" s="14"/>
      <c r="C10" s="15"/>
      <c r="D10" s="16"/>
      <c r="E10" s="17"/>
    </row>
    <row r="11" spans="1:10" s="18" customFormat="1" ht="12" x14ac:dyDescent="0.2">
      <c r="A11" s="19" t="s">
        <v>9</v>
      </c>
      <c r="B11" s="20" t="s">
        <v>10</v>
      </c>
      <c r="C11" s="21">
        <f>+C12+C32+C36</f>
        <v>2432869601</v>
      </c>
      <c r="D11" s="21">
        <f>+D12+D16+D20+D32+D36</f>
        <v>358166189</v>
      </c>
      <c r="E11" s="22">
        <f t="shared" ref="E11:E42" si="0">+C11+D11</f>
        <v>2791035790</v>
      </c>
      <c r="G11" s="43"/>
      <c r="J11" s="43"/>
    </row>
    <row r="12" spans="1:10" s="18" customFormat="1" ht="12" x14ac:dyDescent="0.2">
      <c r="A12" s="23" t="s">
        <v>11</v>
      </c>
      <c r="B12" s="24" t="s">
        <v>12</v>
      </c>
      <c r="C12" s="25">
        <f>+C13+C16+C19+C28+C30</f>
        <v>1733354890</v>
      </c>
      <c r="D12" s="25">
        <v>0</v>
      </c>
      <c r="E12" s="26">
        <f t="shared" si="0"/>
        <v>1733354890</v>
      </c>
      <c r="J12" s="43"/>
    </row>
    <row r="13" spans="1:10" s="18" customFormat="1" ht="12" x14ac:dyDescent="0.2">
      <c r="A13" s="23" t="s">
        <v>13</v>
      </c>
      <c r="B13" s="27" t="s">
        <v>14</v>
      </c>
      <c r="C13" s="28">
        <f>SUM(C14:C15)</f>
        <v>326019137</v>
      </c>
      <c r="D13" s="25">
        <f>SUM(D14:D15)</f>
        <v>0</v>
      </c>
      <c r="E13" s="26">
        <f t="shared" si="0"/>
        <v>326019137</v>
      </c>
      <c r="J13" s="43"/>
    </row>
    <row r="14" spans="1:10" s="18" customFormat="1" ht="12" x14ac:dyDescent="0.2">
      <c r="A14" s="29" t="s">
        <v>15</v>
      </c>
      <c r="B14" s="30" t="s">
        <v>16</v>
      </c>
      <c r="C14" s="31">
        <v>307072240</v>
      </c>
      <c r="D14" s="32">
        <v>0</v>
      </c>
      <c r="E14" s="33">
        <f t="shared" si="0"/>
        <v>307072240</v>
      </c>
      <c r="J14" s="43"/>
    </row>
    <row r="15" spans="1:10" s="18" customFormat="1" ht="12" x14ac:dyDescent="0.2">
      <c r="A15" s="29" t="s">
        <v>17</v>
      </c>
      <c r="B15" s="168" t="s">
        <v>18</v>
      </c>
      <c r="C15" s="32">
        <v>18946897</v>
      </c>
      <c r="D15" s="32">
        <v>0</v>
      </c>
      <c r="E15" s="33">
        <f t="shared" si="0"/>
        <v>18946897</v>
      </c>
      <c r="J15" s="43"/>
    </row>
    <row r="16" spans="1:10" s="18" customFormat="1" ht="12" x14ac:dyDescent="0.2">
      <c r="A16" s="23" t="s">
        <v>19</v>
      </c>
      <c r="B16" s="27" t="s">
        <v>20</v>
      </c>
      <c r="C16" s="28">
        <f>SUM(C17:C18)</f>
        <v>46248140</v>
      </c>
      <c r="D16" s="25">
        <f>SUM(D17:D18)</f>
        <v>0</v>
      </c>
      <c r="E16" s="26">
        <f t="shared" si="0"/>
        <v>46248140</v>
      </c>
      <c r="J16" s="43"/>
    </row>
    <row r="17" spans="1:10" s="18" customFormat="1" ht="12" x14ac:dyDescent="0.2">
      <c r="A17" s="29" t="s">
        <v>21</v>
      </c>
      <c r="B17" s="30" t="s">
        <v>22</v>
      </c>
      <c r="C17" s="31">
        <v>13334903</v>
      </c>
      <c r="D17" s="32">
        <v>0</v>
      </c>
      <c r="E17" s="33">
        <f t="shared" si="0"/>
        <v>13334903</v>
      </c>
      <c r="J17" s="43"/>
    </row>
    <row r="18" spans="1:10" s="18" customFormat="1" ht="12" x14ac:dyDescent="0.2">
      <c r="A18" s="29" t="s">
        <v>23</v>
      </c>
      <c r="B18" s="30" t="s">
        <v>24</v>
      </c>
      <c r="C18" s="31">
        <v>32913237</v>
      </c>
      <c r="D18" s="32">
        <v>0</v>
      </c>
      <c r="E18" s="33">
        <f t="shared" si="0"/>
        <v>32913237</v>
      </c>
      <c r="J18" s="43"/>
    </row>
    <row r="19" spans="1:10" s="18" customFormat="1" ht="12" x14ac:dyDescent="0.2">
      <c r="A19" s="23" t="s">
        <v>25</v>
      </c>
      <c r="B19" s="27" t="s">
        <v>26</v>
      </c>
      <c r="C19" s="34">
        <f>SUM(C20:C27)</f>
        <v>139260589</v>
      </c>
      <c r="D19" s="25">
        <f>SUM(D20:D27)</f>
        <v>0</v>
      </c>
      <c r="E19" s="26">
        <f t="shared" si="0"/>
        <v>139260589</v>
      </c>
      <c r="J19" s="43"/>
    </row>
    <row r="20" spans="1:10" s="18" customFormat="1" ht="12" x14ac:dyDescent="0.2">
      <c r="A20" s="29" t="s">
        <v>27</v>
      </c>
      <c r="B20" s="30" t="s">
        <v>28</v>
      </c>
      <c r="C20" s="31">
        <v>13586818</v>
      </c>
      <c r="D20" s="32">
        <v>0</v>
      </c>
      <c r="E20" s="33">
        <f t="shared" si="0"/>
        <v>13586818</v>
      </c>
      <c r="J20" s="43"/>
    </row>
    <row r="21" spans="1:10" s="18" customFormat="1" ht="12" x14ac:dyDescent="0.2">
      <c r="A21" s="29" t="s">
        <v>29</v>
      </c>
      <c r="B21" s="30" t="s">
        <v>30</v>
      </c>
      <c r="C21" s="31">
        <v>2180139</v>
      </c>
      <c r="D21" s="32">
        <v>0</v>
      </c>
      <c r="E21" s="33">
        <f t="shared" si="0"/>
        <v>2180139</v>
      </c>
      <c r="J21" s="43"/>
    </row>
    <row r="22" spans="1:10" s="18" customFormat="1" ht="12" x14ac:dyDescent="0.2">
      <c r="A22" s="29" t="s">
        <v>31</v>
      </c>
      <c r="B22" s="30" t="s">
        <v>32</v>
      </c>
      <c r="C22" s="146">
        <v>4473058</v>
      </c>
      <c r="D22" s="32">
        <v>0</v>
      </c>
      <c r="E22" s="33">
        <f t="shared" si="0"/>
        <v>4473058</v>
      </c>
      <c r="J22" s="43"/>
    </row>
    <row r="23" spans="1:10" s="18" customFormat="1" ht="12" x14ac:dyDescent="0.2">
      <c r="A23" s="29" t="s">
        <v>33</v>
      </c>
      <c r="B23" s="30" t="s">
        <v>34</v>
      </c>
      <c r="C23" s="31">
        <v>5700960</v>
      </c>
      <c r="D23" s="32">
        <v>0</v>
      </c>
      <c r="E23" s="33">
        <f t="shared" si="0"/>
        <v>5700960</v>
      </c>
      <c r="J23" s="43"/>
    </row>
    <row r="24" spans="1:10" s="18" customFormat="1" ht="12" x14ac:dyDescent="0.2">
      <c r="A24" s="29" t="s">
        <v>35</v>
      </c>
      <c r="B24" s="30" t="s">
        <v>36</v>
      </c>
      <c r="C24" s="31">
        <v>20259335</v>
      </c>
      <c r="D24" s="32">
        <v>0</v>
      </c>
      <c r="E24" s="33">
        <f t="shared" si="0"/>
        <v>20259335</v>
      </c>
      <c r="J24" s="43"/>
    </row>
    <row r="25" spans="1:10" s="18" customFormat="1" ht="12" x14ac:dyDescent="0.2">
      <c r="A25" s="29" t="s">
        <v>37</v>
      </c>
      <c r="B25" s="30" t="s">
        <v>38</v>
      </c>
      <c r="C25" s="31">
        <v>18752534</v>
      </c>
      <c r="D25" s="32">
        <v>0</v>
      </c>
      <c r="E25" s="33">
        <f t="shared" si="0"/>
        <v>18752534</v>
      </c>
      <c r="J25" s="43"/>
    </row>
    <row r="26" spans="1:10" s="18" customFormat="1" ht="12" x14ac:dyDescent="0.2">
      <c r="A26" s="29" t="s">
        <v>39</v>
      </c>
      <c r="B26" s="168" t="s">
        <v>40</v>
      </c>
      <c r="C26" s="32">
        <v>8120115</v>
      </c>
      <c r="D26" s="32">
        <v>0</v>
      </c>
      <c r="E26" s="33">
        <f t="shared" si="0"/>
        <v>8120115</v>
      </c>
      <c r="J26" s="43"/>
    </row>
    <row r="27" spans="1:10" s="18" customFormat="1" ht="12" x14ac:dyDescent="0.2">
      <c r="A27" s="29" t="s">
        <v>41</v>
      </c>
      <c r="B27" s="30" t="s">
        <v>42</v>
      </c>
      <c r="C27" s="31">
        <v>66187630</v>
      </c>
      <c r="D27" s="32">
        <v>0</v>
      </c>
      <c r="E27" s="33">
        <f t="shared" si="0"/>
        <v>66187630</v>
      </c>
      <c r="J27" s="43"/>
    </row>
    <row r="28" spans="1:10" s="18" customFormat="1" ht="24" x14ac:dyDescent="0.2">
      <c r="A28" s="23" t="s">
        <v>410</v>
      </c>
      <c r="B28" s="27" t="s">
        <v>43</v>
      </c>
      <c r="C28" s="28">
        <f>SUM(C29)</f>
        <v>1214795541</v>
      </c>
      <c r="D28" s="35">
        <v>0</v>
      </c>
      <c r="E28" s="26">
        <f t="shared" si="0"/>
        <v>1214795541</v>
      </c>
      <c r="J28" s="43"/>
    </row>
    <row r="29" spans="1:10" s="18" customFormat="1" ht="24" x14ac:dyDescent="0.2">
      <c r="A29" s="29" t="s">
        <v>411</v>
      </c>
      <c r="B29" s="30" t="s">
        <v>43</v>
      </c>
      <c r="C29" s="31">
        <v>1214795541</v>
      </c>
      <c r="D29" s="36">
        <v>0</v>
      </c>
      <c r="E29" s="33">
        <f t="shared" si="0"/>
        <v>1214795541</v>
      </c>
      <c r="J29" s="43"/>
    </row>
    <row r="30" spans="1:10" s="18" customFormat="1" ht="24" x14ac:dyDescent="0.2">
      <c r="A30" s="23" t="s">
        <v>44</v>
      </c>
      <c r="B30" s="27" t="s">
        <v>45</v>
      </c>
      <c r="C30" s="28">
        <f>SUM(C31)</f>
        <v>7031483</v>
      </c>
      <c r="D30" s="35">
        <f>+D31</f>
        <v>0</v>
      </c>
      <c r="E30" s="26">
        <f t="shared" si="0"/>
        <v>7031483</v>
      </c>
      <c r="J30" s="43"/>
    </row>
    <row r="31" spans="1:10" s="18" customFormat="1" ht="12" x14ac:dyDescent="0.2">
      <c r="A31" s="29" t="s">
        <v>46</v>
      </c>
      <c r="B31" s="30" t="s">
        <v>47</v>
      </c>
      <c r="C31" s="31">
        <v>7031483</v>
      </c>
      <c r="D31" s="36">
        <v>0</v>
      </c>
      <c r="E31" s="33">
        <f t="shared" si="0"/>
        <v>7031483</v>
      </c>
      <c r="J31" s="43"/>
    </row>
    <row r="32" spans="1:10" s="18" customFormat="1" ht="12" x14ac:dyDescent="0.2">
      <c r="A32" s="23" t="s">
        <v>48</v>
      </c>
      <c r="B32" s="24" t="s">
        <v>49</v>
      </c>
      <c r="C32" s="28">
        <f>SUM(C33:C35)</f>
        <v>531558022</v>
      </c>
      <c r="D32" s="35">
        <f>SUM(D33:D35)</f>
        <v>358166189</v>
      </c>
      <c r="E32" s="26">
        <f t="shared" si="0"/>
        <v>889724211</v>
      </c>
      <c r="J32" s="43"/>
    </row>
    <row r="33" spans="1:10" s="18" customFormat="1" ht="12" x14ac:dyDescent="0.2">
      <c r="A33" s="29" t="s">
        <v>50</v>
      </c>
      <c r="B33" s="178" t="s">
        <v>51</v>
      </c>
      <c r="C33" s="32">
        <v>129836464</v>
      </c>
      <c r="D33" s="36">
        <v>168166189</v>
      </c>
      <c r="E33" s="33">
        <f t="shared" si="0"/>
        <v>298002653</v>
      </c>
      <c r="J33" s="179"/>
    </row>
    <row r="34" spans="1:10" s="18" customFormat="1" ht="12" x14ac:dyDescent="0.2">
      <c r="A34" s="29" t="s">
        <v>52</v>
      </c>
      <c r="B34" s="178" t="s">
        <v>53</v>
      </c>
      <c r="C34" s="32">
        <v>129721558</v>
      </c>
      <c r="D34" s="36">
        <v>110000000</v>
      </c>
      <c r="E34" s="33">
        <f t="shared" si="0"/>
        <v>239721558</v>
      </c>
      <c r="J34" s="43"/>
    </row>
    <row r="35" spans="1:10" s="18" customFormat="1" ht="12" x14ac:dyDescent="0.2">
      <c r="A35" s="29" t="s">
        <v>54</v>
      </c>
      <c r="B35" s="178" t="s">
        <v>55</v>
      </c>
      <c r="C35" s="32">
        <v>272000000</v>
      </c>
      <c r="D35" s="36">
        <v>80000000</v>
      </c>
      <c r="E35" s="33">
        <f t="shared" si="0"/>
        <v>352000000</v>
      </c>
      <c r="J35" s="43"/>
    </row>
    <row r="36" spans="1:10" s="18" customFormat="1" ht="24" x14ac:dyDescent="0.2">
      <c r="A36" s="23" t="s">
        <v>56</v>
      </c>
      <c r="B36" s="27" t="s">
        <v>57</v>
      </c>
      <c r="C36" s="28">
        <f>SUM(C37:C44)</f>
        <v>167956689</v>
      </c>
      <c r="D36" s="25">
        <f>SUM(D37:D44)</f>
        <v>0</v>
      </c>
      <c r="E36" s="26">
        <f t="shared" si="0"/>
        <v>167956689</v>
      </c>
      <c r="G36" s="147"/>
      <c r="J36" s="43"/>
    </row>
    <row r="37" spans="1:10" s="18" customFormat="1" ht="12" x14ac:dyDescent="0.2">
      <c r="A37" s="29" t="s">
        <v>58</v>
      </c>
      <c r="B37" s="37" t="s">
        <v>59</v>
      </c>
      <c r="C37" s="31">
        <v>17923410</v>
      </c>
      <c r="D37" s="32">
        <v>0</v>
      </c>
      <c r="E37" s="33">
        <f t="shared" si="0"/>
        <v>17923410</v>
      </c>
      <c r="H37" s="148"/>
      <c r="J37" s="43"/>
    </row>
    <row r="38" spans="1:10" s="18" customFormat="1" ht="12" x14ac:dyDescent="0.2">
      <c r="A38" s="29" t="s">
        <v>60</v>
      </c>
      <c r="B38" s="37" t="s">
        <v>61</v>
      </c>
      <c r="C38" s="31">
        <v>25291670</v>
      </c>
      <c r="D38" s="32">
        <v>0</v>
      </c>
      <c r="E38" s="33">
        <f t="shared" si="0"/>
        <v>25291670</v>
      </c>
      <c r="J38" s="43"/>
    </row>
    <row r="39" spans="1:10" s="18" customFormat="1" ht="12" x14ac:dyDescent="0.2">
      <c r="A39" s="29" t="s">
        <v>62</v>
      </c>
      <c r="B39" s="37" t="s">
        <v>63</v>
      </c>
      <c r="C39" s="31">
        <v>35573129</v>
      </c>
      <c r="D39" s="32">
        <v>0</v>
      </c>
      <c r="E39" s="33">
        <f t="shared" si="0"/>
        <v>35573129</v>
      </c>
      <c r="H39" s="148"/>
      <c r="J39" s="43"/>
    </row>
    <row r="40" spans="1:10" s="18" customFormat="1" ht="12" x14ac:dyDescent="0.2">
      <c r="A40" s="29" t="s">
        <v>64</v>
      </c>
      <c r="B40" s="178" t="s">
        <v>65</v>
      </c>
      <c r="C40" s="32">
        <v>40774296</v>
      </c>
      <c r="D40" s="32">
        <v>0</v>
      </c>
      <c r="E40" s="33">
        <f t="shared" si="0"/>
        <v>40774296</v>
      </c>
      <c r="H40" s="148"/>
      <c r="J40" s="43"/>
    </row>
    <row r="41" spans="1:10" s="18" customFormat="1" ht="12" x14ac:dyDescent="0.2">
      <c r="A41" s="29" t="s">
        <v>66</v>
      </c>
      <c r="B41" s="37" t="s">
        <v>67</v>
      </c>
      <c r="C41" s="31">
        <v>25291670</v>
      </c>
      <c r="D41" s="32">
        <v>0</v>
      </c>
      <c r="E41" s="33">
        <f t="shared" si="0"/>
        <v>25291670</v>
      </c>
      <c r="J41" s="43"/>
    </row>
    <row r="42" spans="1:10" s="18" customFormat="1" ht="33" customHeight="1" x14ac:dyDescent="0.2">
      <c r="A42" s="29" t="s">
        <v>68</v>
      </c>
      <c r="B42" s="30" t="s">
        <v>69</v>
      </c>
      <c r="C42" s="31">
        <v>1358430</v>
      </c>
      <c r="D42" s="32">
        <v>0</v>
      </c>
      <c r="E42" s="33">
        <f t="shared" si="0"/>
        <v>1358430</v>
      </c>
      <c r="H42" s="148"/>
      <c r="J42" s="43"/>
    </row>
    <row r="43" spans="1:10" s="18" customFormat="1" ht="12" x14ac:dyDescent="0.2">
      <c r="A43" s="29" t="s">
        <v>70</v>
      </c>
      <c r="B43" s="37" t="s">
        <v>71</v>
      </c>
      <c r="C43" s="31">
        <v>13222499</v>
      </c>
      <c r="D43" s="32">
        <v>0</v>
      </c>
      <c r="E43" s="33">
        <f t="shared" ref="E43:E74" si="1">+C43+D43</f>
        <v>13222499</v>
      </c>
      <c r="H43" s="148"/>
      <c r="J43" s="43"/>
    </row>
    <row r="44" spans="1:10" s="18" customFormat="1" ht="12" x14ac:dyDescent="0.2">
      <c r="A44" s="29" t="s">
        <v>72</v>
      </c>
      <c r="B44" s="37" t="s">
        <v>73</v>
      </c>
      <c r="C44" s="31">
        <v>8521585</v>
      </c>
      <c r="D44" s="32">
        <v>0</v>
      </c>
      <c r="E44" s="33">
        <f t="shared" si="1"/>
        <v>8521585</v>
      </c>
      <c r="H44" s="148"/>
      <c r="J44" s="43"/>
    </row>
    <row r="45" spans="1:10" s="42" customFormat="1" ht="12.75" x14ac:dyDescent="0.2">
      <c r="A45" s="38" t="s">
        <v>74</v>
      </c>
      <c r="B45" s="39" t="s">
        <v>75</v>
      </c>
      <c r="C45" s="40">
        <f>+C46</f>
        <v>175643315</v>
      </c>
      <c r="D45" s="40">
        <f>+D46</f>
        <v>203341928</v>
      </c>
      <c r="E45" s="41">
        <f t="shared" si="1"/>
        <v>378985243</v>
      </c>
      <c r="G45" s="131">
        <f>D45-203341928</f>
        <v>0</v>
      </c>
      <c r="H45" s="131"/>
      <c r="J45" s="131"/>
    </row>
    <row r="46" spans="1:10" s="171" customFormat="1" ht="12" x14ac:dyDescent="0.2">
      <c r="A46" s="169" t="s">
        <v>76</v>
      </c>
      <c r="B46" s="153" t="s">
        <v>77</v>
      </c>
      <c r="C46" s="157">
        <f>C47+C50+C58+C65+C69+C78</f>
        <v>175643315</v>
      </c>
      <c r="D46" s="157">
        <f>+D47+D50+D58+D62+D65+D69+D74+D76+D78+D80</f>
        <v>203341928</v>
      </c>
      <c r="E46" s="156">
        <f t="shared" si="1"/>
        <v>378985243</v>
      </c>
      <c r="J46" s="170"/>
    </row>
    <row r="47" spans="1:10" s="18" customFormat="1" ht="12" x14ac:dyDescent="0.2">
      <c r="A47" s="23" t="s">
        <v>78</v>
      </c>
      <c r="B47" s="27" t="s">
        <v>79</v>
      </c>
      <c r="C47" s="28">
        <f>SUM(C48:C49)</f>
        <v>0</v>
      </c>
      <c r="D47" s="35">
        <f>SUM(D48:D49)</f>
        <v>25000000</v>
      </c>
      <c r="E47" s="26">
        <f t="shared" si="1"/>
        <v>25000000</v>
      </c>
      <c r="J47" s="43"/>
    </row>
    <row r="48" spans="1:10" s="18" customFormat="1" ht="12" x14ac:dyDescent="0.2">
      <c r="A48" s="29" t="s">
        <v>80</v>
      </c>
      <c r="B48" s="30" t="s">
        <v>81</v>
      </c>
      <c r="C48" s="31">
        <v>0</v>
      </c>
      <c r="D48" s="36">
        <v>10000000</v>
      </c>
      <c r="E48" s="33">
        <f t="shared" si="1"/>
        <v>10000000</v>
      </c>
      <c r="J48" s="43"/>
    </row>
    <row r="49" spans="1:10" s="18" customFormat="1" ht="12" x14ac:dyDescent="0.2">
      <c r="A49" s="29" t="s">
        <v>82</v>
      </c>
      <c r="B49" s="30" t="s">
        <v>83</v>
      </c>
      <c r="C49" s="31">
        <v>0</v>
      </c>
      <c r="D49" s="36">
        <v>15000000</v>
      </c>
      <c r="E49" s="33">
        <f t="shared" si="1"/>
        <v>15000000</v>
      </c>
      <c r="J49" s="43"/>
    </row>
    <row r="50" spans="1:10" s="44" customFormat="1" ht="12" x14ac:dyDescent="0.2">
      <c r="A50" s="23" t="s">
        <v>84</v>
      </c>
      <c r="B50" s="27" t="s">
        <v>85</v>
      </c>
      <c r="C50" s="28">
        <f>SUM(C51:C57)</f>
        <v>7395734</v>
      </c>
      <c r="D50" s="25">
        <f>SUM(D51:D57)</f>
        <v>16500000</v>
      </c>
      <c r="E50" s="33">
        <f t="shared" si="1"/>
        <v>23895734</v>
      </c>
      <c r="G50" s="149"/>
      <c r="J50" s="132"/>
    </row>
    <row r="51" spans="1:10" s="18" customFormat="1" ht="12" x14ac:dyDescent="0.2">
      <c r="A51" s="29" t="s">
        <v>86</v>
      </c>
      <c r="B51" s="30" t="s">
        <v>87</v>
      </c>
      <c r="C51" s="31">
        <v>0</v>
      </c>
      <c r="D51" s="36">
        <v>0</v>
      </c>
      <c r="E51" s="33">
        <f t="shared" si="1"/>
        <v>0</v>
      </c>
      <c r="J51" s="43"/>
    </row>
    <row r="52" spans="1:10" s="18" customFormat="1" ht="12" x14ac:dyDescent="0.2">
      <c r="A52" s="29" t="s">
        <v>88</v>
      </c>
      <c r="B52" s="30" t="s">
        <v>89</v>
      </c>
      <c r="C52" s="31">
        <v>2500000</v>
      </c>
      <c r="D52" s="36">
        <v>0</v>
      </c>
      <c r="E52" s="33">
        <f t="shared" si="1"/>
        <v>2500000</v>
      </c>
      <c r="H52" s="147"/>
      <c r="J52" s="43"/>
    </row>
    <row r="53" spans="1:10" s="18" customFormat="1" ht="12" x14ac:dyDescent="0.2">
      <c r="A53" s="29" t="s">
        <v>90</v>
      </c>
      <c r="B53" s="30" t="s">
        <v>91</v>
      </c>
      <c r="C53" s="31">
        <v>3995734</v>
      </c>
      <c r="D53" s="36">
        <v>7000000</v>
      </c>
      <c r="E53" s="33">
        <f t="shared" si="1"/>
        <v>10995734</v>
      </c>
      <c r="H53" s="147"/>
      <c r="J53" s="43"/>
    </row>
    <row r="54" spans="1:10" s="18" customFormat="1" ht="12" x14ac:dyDescent="0.2">
      <c r="A54" s="29" t="s">
        <v>92</v>
      </c>
      <c r="B54" s="30" t="s">
        <v>93</v>
      </c>
      <c r="C54" s="31">
        <v>0</v>
      </c>
      <c r="D54" s="36">
        <v>4000000</v>
      </c>
      <c r="E54" s="33">
        <f t="shared" si="1"/>
        <v>4000000</v>
      </c>
      <c r="J54" s="43"/>
    </row>
    <row r="55" spans="1:10" s="18" customFormat="1" ht="12" x14ac:dyDescent="0.2">
      <c r="A55" s="29" t="s">
        <v>94</v>
      </c>
      <c r="B55" s="30" t="s">
        <v>95</v>
      </c>
      <c r="C55" s="31">
        <v>900000</v>
      </c>
      <c r="D55" s="36">
        <v>1500000</v>
      </c>
      <c r="E55" s="33">
        <f t="shared" si="1"/>
        <v>2400000</v>
      </c>
      <c r="H55" s="147"/>
      <c r="J55" s="43"/>
    </row>
    <row r="56" spans="1:10" s="18" customFormat="1" ht="12" x14ac:dyDescent="0.2">
      <c r="A56" s="29" t="s">
        <v>96</v>
      </c>
      <c r="B56" s="30" t="s">
        <v>97</v>
      </c>
      <c r="C56" s="31">
        <v>0</v>
      </c>
      <c r="D56" s="36">
        <v>1000000</v>
      </c>
      <c r="E56" s="33">
        <f t="shared" si="1"/>
        <v>1000000</v>
      </c>
      <c r="J56" s="43"/>
    </row>
    <row r="57" spans="1:10" s="18" customFormat="1" ht="12" x14ac:dyDescent="0.2">
      <c r="A57" s="29" t="s">
        <v>98</v>
      </c>
      <c r="B57" s="30" t="s">
        <v>99</v>
      </c>
      <c r="C57" s="31">
        <v>0</v>
      </c>
      <c r="D57" s="36">
        <v>3000000</v>
      </c>
      <c r="E57" s="33">
        <f t="shared" si="1"/>
        <v>3000000</v>
      </c>
      <c r="J57" s="43"/>
    </row>
    <row r="58" spans="1:10" s="18" customFormat="1" ht="12" x14ac:dyDescent="0.2">
      <c r="A58" s="23" t="s">
        <v>100</v>
      </c>
      <c r="B58" s="27" t="s">
        <v>101</v>
      </c>
      <c r="C58" s="28">
        <f>SUM(C59:C61)</f>
        <v>73176453</v>
      </c>
      <c r="D58" s="25">
        <f>SUM(D59:D61)</f>
        <v>71926453</v>
      </c>
      <c r="E58" s="26">
        <f t="shared" si="1"/>
        <v>145102906</v>
      </c>
      <c r="J58" s="43"/>
    </row>
    <row r="59" spans="1:10" s="18" customFormat="1" ht="24" x14ac:dyDescent="0.2">
      <c r="A59" s="29" t="s">
        <v>102</v>
      </c>
      <c r="B59" s="30" t="s">
        <v>103</v>
      </c>
      <c r="C59" s="31">
        <v>5250000</v>
      </c>
      <c r="D59" s="36">
        <v>4000000</v>
      </c>
      <c r="E59" s="33">
        <f t="shared" si="1"/>
        <v>9250000</v>
      </c>
      <c r="H59" s="147"/>
      <c r="J59" s="43"/>
    </row>
    <row r="60" spans="1:10" s="18" customFormat="1" ht="12" x14ac:dyDescent="0.2">
      <c r="A60" s="29" t="s">
        <v>104</v>
      </c>
      <c r="B60" s="30" t="s">
        <v>105</v>
      </c>
      <c r="C60" s="31">
        <v>27956613</v>
      </c>
      <c r="D60" s="36">
        <v>27956613</v>
      </c>
      <c r="E60" s="33">
        <f t="shared" si="1"/>
        <v>55913226</v>
      </c>
      <c r="H60" s="147"/>
      <c r="J60" s="43"/>
    </row>
    <row r="61" spans="1:10" s="18" customFormat="1" ht="12" x14ac:dyDescent="0.2">
      <c r="A61" s="29" t="s">
        <v>106</v>
      </c>
      <c r="B61" s="30" t="s">
        <v>107</v>
      </c>
      <c r="C61" s="31">
        <v>39969840</v>
      </c>
      <c r="D61" s="36">
        <v>39969840</v>
      </c>
      <c r="E61" s="33">
        <f t="shared" si="1"/>
        <v>79939680</v>
      </c>
      <c r="H61" s="147"/>
      <c r="J61" s="43"/>
    </row>
    <row r="62" spans="1:10" s="18" customFormat="1" ht="12" x14ac:dyDescent="0.2">
      <c r="A62" s="23" t="s">
        <v>108</v>
      </c>
      <c r="B62" s="27" t="s">
        <v>109</v>
      </c>
      <c r="C62" s="28">
        <f>SUM(C63:C64)</f>
        <v>0</v>
      </c>
      <c r="D62" s="25">
        <f>SUM(D63:D64)</f>
        <v>0</v>
      </c>
      <c r="E62" s="26">
        <f t="shared" si="1"/>
        <v>0</v>
      </c>
      <c r="J62" s="43"/>
    </row>
    <row r="63" spans="1:10" s="18" customFormat="1" ht="12" x14ac:dyDescent="0.2">
      <c r="A63" s="29" t="s">
        <v>110</v>
      </c>
      <c r="B63" s="30" t="s">
        <v>111</v>
      </c>
      <c r="C63" s="31">
        <v>0</v>
      </c>
      <c r="D63" s="36">
        <v>0</v>
      </c>
      <c r="E63" s="33">
        <f t="shared" si="1"/>
        <v>0</v>
      </c>
      <c r="J63" s="43"/>
    </row>
    <row r="64" spans="1:10" s="18" customFormat="1" ht="12" x14ac:dyDescent="0.2">
      <c r="A64" s="29" t="s">
        <v>112</v>
      </c>
      <c r="B64" s="30" t="s">
        <v>113</v>
      </c>
      <c r="C64" s="31">
        <v>0</v>
      </c>
      <c r="D64" s="36">
        <v>0</v>
      </c>
      <c r="E64" s="33">
        <f t="shared" si="1"/>
        <v>0</v>
      </c>
      <c r="J64" s="43"/>
    </row>
    <row r="65" spans="1:10" s="44" customFormat="1" ht="12" x14ac:dyDescent="0.2">
      <c r="A65" s="23" t="s">
        <v>114</v>
      </c>
      <c r="B65" s="27" t="s">
        <v>115</v>
      </c>
      <c r="C65" s="28">
        <f>SUM(C66:C68)</f>
        <v>5600000</v>
      </c>
      <c r="D65" s="25">
        <f>D66+D67+D68</f>
        <v>3000000</v>
      </c>
      <c r="E65" s="26">
        <f t="shared" si="1"/>
        <v>8600000</v>
      </c>
      <c r="J65" s="132"/>
    </row>
    <row r="66" spans="1:10" s="18" customFormat="1" ht="12" x14ac:dyDescent="0.2">
      <c r="A66" s="29" t="s">
        <v>116</v>
      </c>
      <c r="B66" s="30" t="s">
        <v>117</v>
      </c>
      <c r="C66" s="31">
        <v>4000000</v>
      </c>
      <c r="D66" s="36">
        <v>0</v>
      </c>
      <c r="E66" s="33">
        <f t="shared" si="1"/>
        <v>4000000</v>
      </c>
      <c r="H66" s="147"/>
      <c r="J66" s="43"/>
    </row>
    <row r="67" spans="1:10" s="18" customFormat="1" ht="12" x14ac:dyDescent="0.2">
      <c r="A67" s="29" t="s">
        <v>118</v>
      </c>
      <c r="B67" s="30" t="s">
        <v>119</v>
      </c>
      <c r="C67" s="31">
        <v>1600000</v>
      </c>
      <c r="D67" s="36">
        <v>0</v>
      </c>
      <c r="E67" s="33">
        <f t="shared" si="1"/>
        <v>1600000</v>
      </c>
      <c r="H67" s="147"/>
      <c r="J67" s="43"/>
    </row>
    <row r="68" spans="1:10" s="18" customFormat="1" ht="12" x14ac:dyDescent="0.2">
      <c r="A68" s="29" t="s">
        <v>120</v>
      </c>
      <c r="B68" s="30" t="s">
        <v>121</v>
      </c>
      <c r="C68" s="31">
        <v>0</v>
      </c>
      <c r="D68" s="36">
        <v>3000000</v>
      </c>
      <c r="E68" s="33">
        <f t="shared" si="1"/>
        <v>3000000</v>
      </c>
      <c r="J68" s="43"/>
    </row>
    <row r="69" spans="1:10" s="44" customFormat="1" ht="12" x14ac:dyDescent="0.2">
      <c r="A69" s="23" t="s">
        <v>122</v>
      </c>
      <c r="B69" s="27" t="s">
        <v>123</v>
      </c>
      <c r="C69" s="28">
        <f>SUM(C70:C75)</f>
        <v>77471128</v>
      </c>
      <c r="D69" s="25">
        <f>SUM(D70:D73)</f>
        <v>0</v>
      </c>
      <c r="E69" s="26">
        <f t="shared" si="1"/>
        <v>77471128</v>
      </c>
      <c r="J69" s="132"/>
    </row>
    <row r="70" spans="1:10" s="18" customFormat="1" ht="12" x14ac:dyDescent="0.2">
      <c r="A70" s="29" t="s">
        <v>124</v>
      </c>
      <c r="B70" s="30" t="s">
        <v>125</v>
      </c>
      <c r="C70" s="31">
        <v>7984968</v>
      </c>
      <c r="D70" s="36">
        <v>0</v>
      </c>
      <c r="E70" s="33">
        <f t="shared" si="1"/>
        <v>7984968</v>
      </c>
      <c r="H70" s="147"/>
      <c r="J70" s="43"/>
    </row>
    <row r="71" spans="1:10" s="18" customFormat="1" ht="12" x14ac:dyDescent="0.2">
      <c r="A71" s="29" t="s">
        <v>126</v>
      </c>
      <c r="B71" s="30" t="s">
        <v>127</v>
      </c>
      <c r="C71" s="31">
        <v>46291108</v>
      </c>
      <c r="D71" s="36">
        <v>0</v>
      </c>
      <c r="E71" s="33">
        <f t="shared" si="1"/>
        <v>46291108</v>
      </c>
      <c r="H71" s="147"/>
      <c r="J71" s="43"/>
    </row>
    <row r="72" spans="1:10" s="18" customFormat="1" ht="12" x14ac:dyDescent="0.2">
      <c r="A72" s="29" t="s">
        <v>128</v>
      </c>
      <c r="B72" s="30" t="s">
        <v>129</v>
      </c>
      <c r="C72" s="31">
        <v>0</v>
      </c>
      <c r="D72" s="36">
        <v>0</v>
      </c>
      <c r="E72" s="33">
        <f t="shared" si="1"/>
        <v>0</v>
      </c>
      <c r="J72" s="43"/>
    </row>
    <row r="73" spans="1:10" s="18" customFormat="1" ht="12" x14ac:dyDescent="0.2">
      <c r="A73" s="29" t="s">
        <v>130</v>
      </c>
      <c r="B73" s="30" t="s">
        <v>131</v>
      </c>
      <c r="C73" s="31">
        <v>23195052</v>
      </c>
      <c r="D73" s="36">
        <v>0</v>
      </c>
      <c r="E73" s="33">
        <f t="shared" si="1"/>
        <v>23195052</v>
      </c>
      <c r="H73" s="147"/>
      <c r="J73" s="43"/>
    </row>
    <row r="74" spans="1:10" s="44" customFormat="1" ht="12" x14ac:dyDescent="0.2">
      <c r="A74" s="23" t="s">
        <v>132</v>
      </c>
      <c r="B74" s="27" t="s">
        <v>133</v>
      </c>
      <c r="C74" s="25">
        <f>SUM(C75)</f>
        <v>0</v>
      </c>
      <c r="D74" s="25">
        <f>SUM(D75)</f>
        <v>17500000</v>
      </c>
      <c r="E74" s="26">
        <f t="shared" si="1"/>
        <v>17500000</v>
      </c>
      <c r="J74" s="132"/>
    </row>
    <row r="75" spans="1:10" s="18" customFormat="1" ht="12" x14ac:dyDescent="0.2">
      <c r="A75" s="29" t="s">
        <v>134</v>
      </c>
      <c r="B75" s="30" t="s">
        <v>135</v>
      </c>
      <c r="C75" s="31">
        <v>0</v>
      </c>
      <c r="D75" s="36">
        <v>17500000</v>
      </c>
      <c r="E75" s="33">
        <f t="shared" ref="E75:E92" si="2">+C75+D75</f>
        <v>17500000</v>
      </c>
      <c r="J75" s="43"/>
    </row>
    <row r="76" spans="1:10" s="44" customFormat="1" ht="12" x14ac:dyDescent="0.2">
      <c r="A76" s="23" t="s">
        <v>136</v>
      </c>
      <c r="B76" s="27" t="s">
        <v>137</v>
      </c>
      <c r="C76" s="28">
        <f>+C77</f>
        <v>0</v>
      </c>
      <c r="D76" s="25">
        <f>+D77</f>
        <v>29415475</v>
      </c>
      <c r="E76" s="33">
        <f t="shared" si="2"/>
        <v>29415475</v>
      </c>
      <c r="J76" s="132"/>
    </row>
    <row r="77" spans="1:10" s="18" customFormat="1" ht="12" x14ac:dyDescent="0.2">
      <c r="A77" s="29" t="s">
        <v>138</v>
      </c>
      <c r="B77" s="30" t="s">
        <v>139</v>
      </c>
      <c r="C77" s="31">
        <v>0</v>
      </c>
      <c r="D77" s="36">
        <v>29415475</v>
      </c>
      <c r="E77" s="33">
        <f t="shared" si="2"/>
        <v>29415475</v>
      </c>
      <c r="J77" s="43"/>
    </row>
    <row r="78" spans="1:10" s="44" customFormat="1" ht="12" x14ac:dyDescent="0.2">
      <c r="A78" s="23" t="s">
        <v>140</v>
      </c>
      <c r="B78" s="27" t="s">
        <v>141</v>
      </c>
      <c r="C78" s="28">
        <f>SUM(C79)</f>
        <v>12000000</v>
      </c>
      <c r="D78" s="25">
        <f>+D79</f>
        <v>20000000</v>
      </c>
      <c r="E78" s="26">
        <f t="shared" si="2"/>
        <v>32000000</v>
      </c>
      <c r="J78" s="132"/>
    </row>
    <row r="79" spans="1:10" s="18" customFormat="1" ht="12" x14ac:dyDescent="0.2">
      <c r="A79" s="167" t="s">
        <v>142</v>
      </c>
      <c r="B79" s="168" t="s">
        <v>143</v>
      </c>
      <c r="C79" s="32">
        <v>12000000</v>
      </c>
      <c r="D79" s="36">
        <v>20000000</v>
      </c>
      <c r="E79" s="33">
        <f t="shared" si="2"/>
        <v>32000000</v>
      </c>
      <c r="G79" s="147"/>
      <c r="H79" s="147"/>
      <c r="J79" s="43"/>
    </row>
    <row r="80" spans="1:10" s="44" customFormat="1" ht="12" x14ac:dyDescent="0.2">
      <c r="A80" s="23" t="s">
        <v>144</v>
      </c>
      <c r="B80" s="27" t="s">
        <v>145</v>
      </c>
      <c r="C80" s="25">
        <f>SUM(C81:C82)</f>
        <v>0</v>
      </c>
      <c r="D80" s="25">
        <f>SUM(D81:D82)</f>
        <v>20000000</v>
      </c>
      <c r="E80" s="26">
        <f t="shared" si="2"/>
        <v>20000000</v>
      </c>
      <c r="J80" s="132"/>
    </row>
    <row r="81" spans="1:10" s="18" customFormat="1" ht="12" x14ac:dyDescent="0.2">
      <c r="A81" s="29" t="s">
        <v>146</v>
      </c>
      <c r="B81" s="30" t="s">
        <v>147</v>
      </c>
      <c r="C81" s="31">
        <v>0</v>
      </c>
      <c r="D81" s="36">
        <v>10000000</v>
      </c>
      <c r="E81" s="33">
        <f t="shared" si="2"/>
        <v>10000000</v>
      </c>
      <c r="J81" s="43"/>
    </row>
    <row r="82" spans="1:10" s="18" customFormat="1" ht="12" x14ac:dyDescent="0.2">
      <c r="A82" s="29" t="s">
        <v>148</v>
      </c>
      <c r="B82" s="30" t="s">
        <v>149</v>
      </c>
      <c r="C82" s="31"/>
      <c r="D82" s="36">
        <v>10000000</v>
      </c>
      <c r="E82" s="33">
        <f t="shared" si="2"/>
        <v>10000000</v>
      </c>
      <c r="J82" s="43"/>
    </row>
    <row r="83" spans="1:10" s="18" customFormat="1" ht="15" customHeight="1" x14ac:dyDescent="0.2">
      <c r="A83" s="23" t="s">
        <v>150</v>
      </c>
      <c r="B83" s="27" t="s">
        <v>151</v>
      </c>
      <c r="C83" s="28">
        <f>+C84+C87+C90</f>
        <v>8175192</v>
      </c>
      <c r="D83" s="35">
        <f>+D84+D87+D90</f>
        <v>59942053</v>
      </c>
      <c r="E83" s="26">
        <f t="shared" si="2"/>
        <v>68117245</v>
      </c>
      <c r="J83" s="43"/>
    </row>
    <row r="84" spans="1:10" s="18" customFormat="1" ht="12" x14ac:dyDescent="0.2">
      <c r="A84" s="23" t="s">
        <v>152</v>
      </c>
      <c r="B84" s="27" t="s">
        <v>153</v>
      </c>
      <c r="C84" s="28">
        <f t="shared" ref="C84:D85" si="3">+C85</f>
        <v>8175192</v>
      </c>
      <c r="D84" s="35">
        <f t="shared" si="3"/>
        <v>0</v>
      </c>
      <c r="E84" s="26">
        <f t="shared" si="2"/>
        <v>8175192</v>
      </c>
      <c r="J84" s="43"/>
    </row>
    <row r="85" spans="1:10" s="18" customFormat="1" ht="12" x14ac:dyDescent="0.2">
      <c r="A85" s="23" t="s">
        <v>154</v>
      </c>
      <c r="B85" s="27" t="s">
        <v>155</v>
      </c>
      <c r="C85" s="28">
        <f t="shared" si="3"/>
        <v>8175192</v>
      </c>
      <c r="D85" s="35">
        <f t="shared" si="3"/>
        <v>0</v>
      </c>
      <c r="E85" s="26">
        <f t="shared" si="2"/>
        <v>8175192</v>
      </c>
      <c r="J85" s="43"/>
    </row>
    <row r="86" spans="1:10" s="18" customFormat="1" ht="12" x14ac:dyDescent="0.2">
      <c r="A86" s="29" t="s">
        <v>156</v>
      </c>
      <c r="B86" s="30" t="s">
        <v>157</v>
      </c>
      <c r="C86" s="31">
        <v>8175192</v>
      </c>
      <c r="D86" s="36">
        <v>0</v>
      </c>
      <c r="E86" s="33">
        <f t="shared" si="2"/>
        <v>8175192</v>
      </c>
      <c r="J86" s="43"/>
    </row>
    <row r="87" spans="1:10" s="18" customFormat="1" ht="12" x14ac:dyDescent="0.2">
      <c r="A87" s="45" t="s">
        <v>158</v>
      </c>
      <c r="B87" s="46" t="s">
        <v>159</v>
      </c>
      <c r="C87" s="28">
        <f t="shared" ref="C87:D88" si="4">+C88</f>
        <v>0</v>
      </c>
      <c r="D87" s="35">
        <f t="shared" si="4"/>
        <v>52317053</v>
      </c>
      <c r="E87" s="26">
        <f t="shared" si="2"/>
        <v>52317053</v>
      </c>
      <c r="J87" s="43"/>
    </row>
    <row r="88" spans="1:10" s="18" customFormat="1" ht="27.75" customHeight="1" x14ac:dyDescent="0.2">
      <c r="A88" s="45" t="s">
        <v>160</v>
      </c>
      <c r="B88" s="46" t="s">
        <v>161</v>
      </c>
      <c r="C88" s="28">
        <f t="shared" si="4"/>
        <v>0</v>
      </c>
      <c r="D88" s="35">
        <f t="shared" si="4"/>
        <v>52317053</v>
      </c>
      <c r="E88" s="26">
        <f t="shared" si="2"/>
        <v>52317053</v>
      </c>
      <c r="J88" s="43"/>
    </row>
    <row r="89" spans="1:10" s="18" customFormat="1" ht="12" x14ac:dyDescent="0.2">
      <c r="A89" s="29" t="s">
        <v>162</v>
      </c>
      <c r="B89" s="30" t="s">
        <v>163</v>
      </c>
      <c r="C89" s="31">
        <v>0</v>
      </c>
      <c r="D89" s="36">
        <v>52317053</v>
      </c>
      <c r="E89" s="33">
        <f t="shared" si="2"/>
        <v>52317053</v>
      </c>
      <c r="J89" s="43"/>
    </row>
    <row r="90" spans="1:10" s="18" customFormat="1" ht="12" x14ac:dyDescent="0.2">
      <c r="A90" s="45" t="s">
        <v>164</v>
      </c>
      <c r="B90" s="46" t="s">
        <v>165</v>
      </c>
      <c r="C90" s="28">
        <f t="shared" ref="C90:D90" si="5">+C91</f>
        <v>0</v>
      </c>
      <c r="D90" s="35">
        <f t="shared" si="5"/>
        <v>7625000</v>
      </c>
      <c r="E90" s="26">
        <f t="shared" si="2"/>
        <v>7625000</v>
      </c>
      <c r="J90" s="43"/>
    </row>
    <row r="91" spans="1:10" s="18" customFormat="1" ht="12" x14ac:dyDescent="0.2">
      <c r="A91" s="45" t="s">
        <v>166</v>
      </c>
      <c r="B91" s="46" t="s">
        <v>167</v>
      </c>
      <c r="C91" s="28">
        <f>+C92</f>
        <v>0</v>
      </c>
      <c r="D91" s="35">
        <f>+D92</f>
        <v>7625000</v>
      </c>
      <c r="E91" s="26">
        <f t="shared" si="2"/>
        <v>7625000</v>
      </c>
      <c r="J91" s="43"/>
    </row>
    <row r="92" spans="1:10" s="18" customFormat="1" ht="12" x14ac:dyDescent="0.2">
      <c r="A92" s="48" t="s">
        <v>168</v>
      </c>
      <c r="B92" s="49" t="s">
        <v>169</v>
      </c>
      <c r="C92" s="50">
        <v>0</v>
      </c>
      <c r="D92" s="51">
        <v>7625000</v>
      </c>
      <c r="E92" s="52">
        <f t="shared" si="2"/>
        <v>7625000</v>
      </c>
      <c r="J92" s="43"/>
    </row>
    <row r="93" spans="1:10" s="18" customFormat="1" ht="12" x14ac:dyDescent="0.2">
      <c r="A93" s="194"/>
      <c r="B93" s="195"/>
      <c r="C93" s="196"/>
      <c r="D93" s="197"/>
      <c r="E93" s="198"/>
      <c r="J93" s="43"/>
    </row>
    <row r="94" spans="1:10" s="18" customFormat="1" ht="12" x14ac:dyDescent="0.2">
      <c r="A94" s="194"/>
      <c r="B94" s="195"/>
      <c r="C94" s="196"/>
      <c r="D94" s="197"/>
      <c r="E94" s="198"/>
      <c r="J94" s="43"/>
    </row>
    <row r="95" spans="1:10" s="18" customFormat="1" ht="12.75" thickBot="1" x14ac:dyDescent="0.25">
      <c r="A95" s="194"/>
      <c r="B95" s="195"/>
      <c r="C95" s="196"/>
      <c r="D95" s="197"/>
      <c r="E95" s="198"/>
      <c r="J95" s="43"/>
    </row>
    <row r="96" spans="1:10" s="18" customFormat="1" ht="16.5" customHeight="1" thickBot="1" x14ac:dyDescent="0.25">
      <c r="A96" s="183" t="s">
        <v>170</v>
      </c>
      <c r="B96" s="184" t="s">
        <v>171</v>
      </c>
      <c r="C96" s="185">
        <f>+C97+C101+C104+C107+C114+C111+C117+C120</f>
        <v>3726419167</v>
      </c>
      <c r="D96" s="186">
        <f>+D97+D101+D104+D107+D114+D111+D117</f>
        <v>293601100</v>
      </c>
      <c r="E96" s="187">
        <f t="shared" ref="E96:E125" si="6">+C96+D96</f>
        <v>4020020267</v>
      </c>
      <c r="G96" s="147"/>
      <c r="J96" s="43"/>
    </row>
    <row r="97" spans="1:10" s="18" customFormat="1" ht="24" x14ac:dyDescent="0.2">
      <c r="A97" s="188" t="s">
        <v>172</v>
      </c>
      <c r="B97" s="189" t="s">
        <v>173</v>
      </c>
      <c r="C97" s="190">
        <f>+C98</f>
        <v>3089619167</v>
      </c>
      <c r="D97" s="191">
        <f>+D98</f>
        <v>10000000</v>
      </c>
      <c r="E97" s="192">
        <f t="shared" si="6"/>
        <v>3099619167</v>
      </c>
      <c r="J97" s="43"/>
    </row>
    <row r="98" spans="1:10" s="18" customFormat="1" ht="12" x14ac:dyDescent="0.2">
      <c r="A98" s="169" t="s">
        <v>174</v>
      </c>
      <c r="B98" s="153" t="s">
        <v>175</v>
      </c>
      <c r="C98" s="154">
        <f>+C99+C100</f>
        <v>3089619167</v>
      </c>
      <c r="D98" s="155">
        <f>+D99</f>
        <v>10000000</v>
      </c>
      <c r="E98" s="156">
        <f t="shared" si="6"/>
        <v>3099619167</v>
      </c>
      <c r="J98" s="43"/>
    </row>
    <row r="99" spans="1:10" s="18" customFormat="1" ht="24" x14ac:dyDescent="0.2">
      <c r="A99" s="193" t="s">
        <v>176</v>
      </c>
      <c r="B99" s="159" t="s">
        <v>177</v>
      </c>
      <c r="C99" s="160">
        <v>60000000</v>
      </c>
      <c r="D99" s="161">
        <v>10000000</v>
      </c>
      <c r="E99" s="162">
        <f t="shared" si="6"/>
        <v>70000000</v>
      </c>
      <c r="J99" s="43"/>
    </row>
    <row r="100" spans="1:10" s="18" customFormat="1" ht="24" x14ac:dyDescent="0.2">
      <c r="A100" s="193" t="s">
        <v>176</v>
      </c>
      <c r="B100" s="159" t="s">
        <v>177</v>
      </c>
      <c r="C100" s="160">
        <v>3029619167</v>
      </c>
      <c r="D100" s="161">
        <v>0</v>
      </c>
      <c r="E100" s="162">
        <f t="shared" si="6"/>
        <v>3029619167</v>
      </c>
      <c r="J100" s="43"/>
    </row>
    <row r="101" spans="1:10" s="18" customFormat="1" ht="24" x14ac:dyDescent="0.2">
      <c r="A101" s="188" t="s">
        <v>178</v>
      </c>
      <c r="B101" s="189" t="s">
        <v>179</v>
      </c>
      <c r="C101" s="154">
        <f>+C102</f>
        <v>40000000</v>
      </c>
      <c r="D101" s="155">
        <f>+D102</f>
        <v>20000000</v>
      </c>
      <c r="E101" s="156">
        <f t="shared" si="6"/>
        <v>60000000</v>
      </c>
      <c r="J101" s="43"/>
    </row>
    <row r="102" spans="1:10" s="18" customFormat="1" ht="12" x14ac:dyDescent="0.2">
      <c r="A102" s="169" t="s">
        <v>180</v>
      </c>
      <c r="B102" s="153" t="s">
        <v>175</v>
      </c>
      <c r="C102" s="154">
        <f>+C103</f>
        <v>40000000</v>
      </c>
      <c r="D102" s="155">
        <f>+D103</f>
        <v>20000000</v>
      </c>
      <c r="E102" s="156">
        <f t="shared" si="6"/>
        <v>60000000</v>
      </c>
      <c r="J102" s="43"/>
    </row>
    <row r="103" spans="1:10" s="18" customFormat="1" ht="36" x14ac:dyDescent="0.2">
      <c r="A103" s="193" t="s">
        <v>181</v>
      </c>
      <c r="B103" s="159" t="s">
        <v>182</v>
      </c>
      <c r="C103" s="160">
        <v>40000000</v>
      </c>
      <c r="D103" s="161">
        <v>20000000</v>
      </c>
      <c r="E103" s="162">
        <f t="shared" si="6"/>
        <v>60000000</v>
      </c>
      <c r="J103" s="43"/>
    </row>
    <row r="104" spans="1:10" s="18" customFormat="1" ht="28.5" customHeight="1" x14ac:dyDescent="0.2">
      <c r="A104" s="169" t="s">
        <v>183</v>
      </c>
      <c r="B104" s="153" t="s">
        <v>184</v>
      </c>
      <c r="C104" s="154">
        <f>+C105</f>
        <v>110000000</v>
      </c>
      <c r="D104" s="155">
        <f>+D105</f>
        <v>50000000</v>
      </c>
      <c r="E104" s="156">
        <f t="shared" si="6"/>
        <v>160000000</v>
      </c>
      <c r="J104" s="43"/>
    </row>
    <row r="105" spans="1:10" s="18" customFormat="1" ht="12" x14ac:dyDescent="0.2">
      <c r="A105" s="169" t="s">
        <v>185</v>
      </c>
      <c r="B105" s="153" t="s">
        <v>175</v>
      </c>
      <c r="C105" s="154">
        <f>+C106</f>
        <v>110000000</v>
      </c>
      <c r="D105" s="155">
        <f>+D106</f>
        <v>50000000</v>
      </c>
      <c r="E105" s="156">
        <f t="shared" si="6"/>
        <v>160000000</v>
      </c>
      <c r="J105" s="43"/>
    </row>
    <row r="106" spans="1:10" s="18" customFormat="1" ht="36" x14ac:dyDescent="0.2">
      <c r="A106" s="193" t="s">
        <v>186</v>
      </c>
      <c r="B106" s="159" t="s">
        <v>187</v>
      </c>
      <c r="C106" s="160">
        <v>110000000</v>
      </c>
      <c r="D106" s="161">
        <v>50000000</v>
      </c>
      <c r="E106" s="162">
        <f t="shared" si="6"/>
        <v>160000000</v>
      </c>
      <c r="J106" s="43"/>
    </row>
    <row r="107" spans="1:10" s="18" customFormat="1" ht="27" customHeight="1" x14ac:dyDescent="0.2">
      <c r="A107" s="169" t="s">
        <v>188</v>
      </c>
      <c r="B107" s="153" t="s">
        <v>189</v>
      </c>
      <c r="C107" s="154">
        <f>+C108</f>
        <v>226000000</v>
      </c>
      <c r="D107" s="155">
        <f>+D108</f>
        <v>80000000</v>
      </c>
      <c r="E107" s="156">
        <f t="shared" si="6"/>
        <v>306000000</v>
      </c>
      <c r="J107" s="43"/>
    </row>
    <row r="108" spans="1:10" s="18" customFormat="1" ht="12" x14ac:dyDescent="0.2">
      <c r="A108" s="169" t="s">
        <v>190</v>
      </c>
      <c r="B108" s="153" t="s">
        <v>175</v>
      </c>
      <c r="C108" s="154">
        <f>SUM(C109:C110)</f>
        <v>226000000</v>
      </c>
      <c r="D108" s="155">
        <f>SUM(D109:D110)</f>
        <v>80000000</v>
      </c>
      <c r="E108" s="156">
        <f t="shared" si="6"/>
        <v>306000000</v>
      </c>
      <c r="J108" s="43"/>
    </row>
    <row r="109" spans="1:10" s="18" customFormat="1" ht="48" x14ac:dyDescent="0.2">
      <c r="A109" s="193" t="s">
        <v>191</v>
      </c>
      <c r="B109" s="159" t="s">
        <v>192</v>
      </c>
      <c r="C109" s="160">
        <v>150000000</v>
      </c>
      <c r="D109" s="161">
        <v>50000000</v>
      </c>
      <c r="E109" s="162">
        <f t="shared" si="6"/>
        <v>200000000</v>
      </c>
      <c r="J109" s="43"/>
    </row>
    <row r="110" spans="1:10" s="18" customFormat="1" ht="24" x14ac:dyDescent="0.2">
      <c r="A110" s="193" t="s">
        <v>193</v>
      </c>
      <c r="B110" s="159" t="s">
        <v>194</v>
      </c>
      <c r="C110" s="160">
        <v>76000000</v>
      </c>
      <c r="D110" s="161">
        <v>30000000</v>
      </c>
      <c r="E110" s="162">
        <f t="shared" si="6"/>
        <v>106000000</v>
      </c>
      <c r="J110" s="43"/>
    </row>
    <row r="111" spans="1:10" s="18" customFormat="1" ht="24.75" customHeight="1" x14ac:dyDescent="0.2">
      <c r="A111" s="169" t="s">
        <v>196</v>
      </c>
      <c r="B111" s="153" t="s">
        <v>197</v>
      </c>
      <c r="C111" s="154">
        <f>+C112</f>
        <v>110000000</v>
      </c>
      <c r="D111" s="155">
        <f>+D112</f>
        <v>44000000</v>
      </c>
      <c r="E111" s="156">
        <f t="shared" si="6"/>
        <v>154000000</v>
      </c>
      <c r="J111" s="43"/>
    </row>
    <row r="112" spans="1:10" s="18" customFormat="1" ht="12" x14ac:dyDescent="0.2">
      <c r="A112" s="169" t="s">
        <v>198</v>
      </c>
      <c r="B112" s="153" t="s">
        <v>175</v>
      </c>
      <c r="C112" s="154">
        <f>+C113</f>
        <v>110000000</v>
      </c>
      <c r="D112" s="155">
        <f>+D113</f>
        <v>44000000</v>
      </c>
      <c r="E112" s="156">
        <f t="shared" si="6"/>
        <v>154000000</v>
      </c>
      <c r="J112" s="43"/>
    </row>
    <row r="113" spans="1:15" s="18" customFormat="1" ht="36" x14ac:dyDescent="0.2">
      <c r="A113" s="193" t="s">
        <v>199</v>
      </c>
      <c r="B113" s="159" t="s">
        <v>200</v>
      </c>
      <c r="C113" s="160">
        <v>110000000</v>
      </c>
      <c r="D113" s="161">
        <v>44000000</v>
      </c>
      <c r="E113" s="162">
        <f t="shared" si="6"/>
        <v>154000000</v>
      </c>
      <c r="J113" s="43"/>
    </row>
    <row r="114" spans="1:15" s="18" customFormat="1" ht="24" x14ac:dyDescent="0.2">
      <c r="A114" s="152" t="s">
        <v>310</v>
      </c>
      <c r="B114" s="153" t="s">
        <v>195</v>
      </c>
      <c r="C114" s="154">
        <f>+C115</f>
        <v>50800000</v>
      </c>
      <c r="D114" s="155">
        <f>+D115</f>
        <v>20000000</v>
      </c>
      <c r="E114" s="156">
        <f t="shared" si="6"/>
        <v>70800000</v>
      </c>
      <c r="J114" s="43"/>
    </row>
    <row r="115" spans="1:15" s="18" customFormat="1" ht="12" x14ac:dyDescent="0.2">
      <c r="A115" s="152" t="s">
        <v>311</v>
      </c>
      <c r="B115" s="153" t="s">
        <v>175</v>
      </c>
      <c r="C115" s="157">
        <f>+C116</f>
        <v>50800000</v>
      </c>
      <c r="D115" s="157">
        <f>+D116</f>
        <v>20000000</v>
      </c>
      <c r="E115" s="156">
        <f t="shared" si="6"/>
        <v>70800000</v>
      </c>
      <c r="J115" s="43"/>
    </row>
    <row r="116" spans="1:15" s="18" customFormat="1" ht="36" x14ac:dyDescent="0.2">
      <c r="A116" s="158" t="s">
        <v>312</v>
      </c>
      <c r="B116" s="159" t="s">
        <v>399</v>
      </c>
      <c r="C116" s="160">
        <v>50800000</v>
      </c>
      <c r="D116" s="161">
        <v>20000000</v>
      </c>
      <c r="E116" s="162">
        <f t="shared" si="6"/>
        <v>70800000</v>
      </c>
      <c r="J116" s="43"/>
    </row>
    <row r="117" spans="1:15" s="18" customFormat="1" ht="12" x14ac:dyDescent="0.2">
      <c r="A117" s="152" t="s">
        <v>400</v>
      </c>
      <c r="B117" s="172" t="s">
        <v>408</v>
      </c>
      <c r="C117" s="173">
        <f>+C118</f>
        <v>50000000</v>
      </c>
      <c r="D117" s="174">
        <f>+D118</f>
        <v>69601100</v>
      </c>
      <c r="E117" s="175">
        <f t="shared" si="6"/>
        <v>119601100</v>
      </c>
      <c r="J117" s="43"/>
    </row>
    <row r="118" spans="1:15" s="18" customFormat="1" ht="12" x14ac:dyDescent="0.2">
      <c r="A118" s="152" t="s">
        <v>401</v>
      </c>
      <c r="B118" s="153" t="s">
        <v>175</v>
      </c>
      <c r="C118" s="173">
        <f>+C119</f>
        <v>50000000</v>
      </c>
      <c r="D118" s="174">
        <f>+D119+D120+D121+D122+D123+D124</f>
        <v>69601100</v>
      </c>
      <c r="E118" s="175">
        <f t="shared" si="6"/>
        <v>119601100</v>
      </c>
      <c r="J118" s="43"/>
    </row>
    <row r="119" spans="1:15" s="18" customFormat="1" ht="36" x14ac:dyDescent="0.2">
      <c r="A119" s="158" t="s">
        <v>402</v>
      </c>
      <c r="B119" s="163" t="s">
        <v>403</v>
      </c>
      <c r="C119" s="164">
        <v>50000000</v>
      </c>
      <c r="D119" s="165">
        <v>0</v>
      </c>
      <c r="E119" s="166">
        <f t="shared" si="6"/>
        <v>50000000</v>
      </c>
      <c r="J119" s="43"/>
    </row>
    <row r="120" spans="1:15" s="18" customFormat="1" ht="12" customHeight="1" x14ac:dyDescent="0.2">
      <c r="A120" s="152" t="s">
        <v>404</v>
      </c>
      <c r="B120" s="172" t="s">
        <v>409</v>
      </c>
      <c r="C120" s="173">
        <f>+C121</f>
        <v>50000000</v>
      </c>
      <c r="D120" s="174">
        <f>+D121</f>
        <v>0</v>
      </c>
      <c r="E120" s="175">
        <f t="shared" si="6"/>
        <v>50000000</v>
      </c>
      <c r="H120" s="176"/>
      <c r="I120" s="212"/>
      <c r="J120" s="213"/>
      <c r="K120" s="213"/>
      <c r="L120" s="176"/>
      <c r="M120" s="176"/>
      <c r="N120" s="176"/>
      <c r="O120" s="177"/>
    </row>
    <row r="121" spans="1:15" s="18" customFormat="1" ht="16.5" customHeight="1" x14ac:dyDescent="0.2">
      <c r="A121" s="152" t="s">
        <v>405</v>
      </c>
      <c r="B121" s="153" t="s">
        <v>175</v>
      </c>
      <c r="C121" s="173">
        <f>+C122</f>
        <v>50000000</v>
      </c>
      <c r="D121" s="174">
        <f>+D122</f>
        <v>0</v>
      </c>
      <c r="E121" s="175">
        <f t="shared" si="6"/>
        <v>50000000</v>
      </c>
      <c r="H121" s="176"/>
      <c r="I121" s="212"/>
      <c r="J121" s="213"/>
      <c r="K121" s="213"/>
      <c r="L121" s="176"/>
      <c r="M121" s="176"/>
      <c r="N121" s="176"/>
      <c r="O121" s="177"/>
    </row>
    <row r="122" spans="1:15" s="18" customFormat="1" ht="36" x14ac:dyDescent="0.2">
      <c r="A122" s="158" t="s">
        <v>406</v>
      </c>
      <c r="B122" s="163" t="s">
        <v>407</v>
      </c>
      <c r="C122" s="164">
        <v>50000000</v>
      </c>
      <c r="D122" s="165">
        <v>0</v>
      </c>
      <c r="E122" s="166">
        <f t="shared" si="6"/>
        <v>50000000</v>
      </c>
      <c r="H122" s="176"/>
      <c r="I122" s="212"/>
      <c r="J122" s="213"/>
      <c r="K122" s="213"/>
      <c r="L122" s="176"/>
      <c r="M122" s="176"/>
      <c r="N122" s="176"/>
      <c r="O122" s="177"/>
    </row>
    <row r="123" spans="1:15" s="18" customFormat="1" ht="36" x14ac:dyDescent="0.2">
      <c r="A123" s="158"/>
      <c r="B123" s="163" t="s">
        <v>407</v>
      </c>
      <c r="C123" s="164"/>
      <c r="D123" s="165">
        <v>2501100</v>
      </c>
      <c r="E123" s="166">
        <f t="shared" si="6"/>
        <v>2501100</v>
      </c>
      <c r="J123" s="43"/>
    </row>
    <row r="124" spans="1:15" s="18" customFormat="1" ht="36" x14ac:dyDescent="0.2">
      <c r="A124" s="158"/>
      <c r="B124" s="163" t="s">
        <v>407</v>
      </c>
      <c r="C124" s="164"/>
      <c r="D124" s="165">
        <v>67100000</v>
      </c>
      <c r="E124" s="166">
        <f t="shared" si="6"/>
        <v>67100000</v>
      </c>
      <c r="J124" s="43"/>
    </row>
    <row r="125" spans="1:15" ht="15" thickBot="1" x14ac:dyDescent="0.25">
      <c r="A125" s="53"/>
      <c r="B125" s="54" t="s">
        <v>201</v>
      </c>
      <c r="C125" s="55">
        <f>+C11+C45+C83+C96</f>
        <v>6343107275</v>
      </c>
      <c r="D125" s="56">
        <f>+D11+D45+D83+D96</f>
        <v>915051270</v>
      </c>
      <c r="E125" s="57">
        <f t="shared" si="6"/>
        <v>7258158545</v>
      </c>
      <c r="F125" s="133"/>
    </row>
    <row r="126" spans="1:15" x14ac:dyDescent="0.2">
      <c r="A126" s="58"/>
      <c r="B126" s="59"/>
      <c r="C126" s="59"/>
      <c r="D126" s="60"/>
      <c r="E126" s="88"/>
    </row>
    <row r="127" spans="1:15" x14ac:dyDescent="0.2">
      <c r="A127" s="61"/>
      <c r="B127" s="62"/>
      <c r="C127" s="62"/>
      <c r="D127" s="63"/>
      <c r="E127" s="88"/>
    </row>
    <row r="128" spans="1:15" x14ac:dyDescent="0.2">
      <c r="A128" s="64" t="s">
        <v>394</v>
      </c>
      <c r="B128" s="62"/>
      <c r="C128" s="63" t="s">
        <v>395</v>
      </c>
      <c r="D128" s="65"/>
      <c r="E128" s="88"/>
    </row>
    <row r="129" spans="1:5" ht="15" thickBot="1" x14ac:dyDescent="0.25">
      <c r="A129" s="66" t="s">
        <v>412</v>
      </c>
      <c r="B129" s="67"/>
      <c r="C129" s="86" t="s">
        <v>202</v>
      </c>
      <c r="D129" s="68"/>
      <c r="E129" s="89"/>
    </row>
    <row r="130" spans="1:5" x14ac:dyDescent="0.2">
      <c r="A130" s="62"/>
      <c r="B130" s="62"/>
      <c r="C130" s="62"/>
      <c r="D130" s="69"/>
      <c r="E130" s="62"/>
    </row>
    <row r="131" spans="1:5" x14ac:dyDescent="0.2">
      <c r="A131" s="62"/>
      <c r="B131" s="62"/>
      <c r="C131" s="70"/>
      <c r="D131" s="63"/>
      <c r="E131" s="62"/>
    </row>
    <row r="132" spans="1:5" x14ac:dyDescent="0.2">
      <c r="A132" s="62"/>
      <c r="B132" s="62"/>
      <c r="C132" s="62"/>
      <c r="D132" s="63"/>
      <c r="E132" s="62"/>
    </row>
    <row r="133" spans="1:5" x14ac:dyDescent="0.2">
      <c r="A133" s="62"/>
      <c r="B133" s="62"/>
      <c r="C133" s="62"/>
      <c r="D133" s="63"/>
      <c r="E133" s="62"/>
    </row>
    <row r="134" spans="1:5" x14ac:dyDescent="0.2">
      <c r="A134" s="62"/>
      <c r="B134" s="62"/>
      <c r="C134" s="62"/>
      <c r="D134" s="63"/>
      <c r="E134" s="62"/>
    </row>
  </sheetData>
  <mergeCells count="8">
    <mergeCell ref="I122:K122"/>
    <mergeCell ref="A7:A8"/>
    <mergeCell ref="B7:B8"/>
    <mergeCell ref="A1:E1"/>
    <mergeCell ref="A3:E3"/>
    <mergeCell ref="A5:E5"/>
    <mergeCell ref="I120:K120"/>
    <mergeCell ref="I121:K121"/>
  </mergeCells>
  <pageMargins left="0.70866141732283472" right="0.70866141732283472" top="0.74803149606299213" bottom="0.74803149606299213" header="0.31496062992125984" footer="0.31496062992125984"/>
  <pageSetup paperSize="5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6"/>
  <sheetViews>
    <sheetView showGridLines="0" topLeftCell="A16" workbookViewId="0">
      <selection activeCell="R28" sqref="R28"/>
    </sheetView>
  </sheetViews>
  <sheetFormatPr baseColWidth="10" defaultRowHeight="15" x14ac:dyDescent="0.25"/>
  <cols>
    <col min="1" max="1" width="0.5703125" style="91" customWidth="1"/>
    <col min="2" max="2" width="0.28515625" style="91" customWidth="1"/>
    <col min="3" max="3" width="9.7109375" style="91" customWidth="1"/>
    <col min="4" max="4" width="13" style="91" customWidth="1"/>
    <col min="5" max="5" width="0.85546875" style="91" customWidth="1"/>
    <col min="6" max="6" width="5.7109375" style="91" customWidth="1"/>
    <col min="7" max="7" width="4" style="91" customWidth="1"/>
    <col min="8" max="9" width="3.28515625" style="91" customWidth="1"/>
    <col min="10" max="16" width="4" style="91" customWidth="1"/>
    <col min="17" max="17" width="20.28515625" style="91" customWidth="1"/>
    <col min="18" max="18" width="10.7109375" style="91" customWidth="1"/>
    <col min="19" max="19" width="3.85546875" style="91" customWidth="1"/>
    <col min="20" max="20" width="1.140625" style="91" customWidth="1"/>
    <col min="21" max="21" width="4.7109375" style="91" customWidth="1"/>
    <col min="22" max="22" width="9.7109375" style="91" customWidth="1"/>
    <col min="23" max="23" width="7.140625" style="91" customWidth="1"/>
    <col min="24" max="24" width="0" style="91" hidden="1" customWidth="1"/>
    <col min="25" max="25" width="3.42578125" style="91" customWidth="1"/>
    <col min="26" max="26" width="10.140625" style="91" customWidth="1"/>
    <col min="27" max="27" width="0.42578125" style="91" customWidth="1"/>
    <col min="28" max="28" width="9.7109375" style="91" customWidth="1"/>
    <col min="29" max="29" width="10.5703125" style="91" customWidth="1"/>
    <col min="30" max="30" width="6.28515625" style="91" customWidth="1"/>
    <col min="31" max="31" width="1.28515625" style="91" customWidth="1"/>
    <col min="32" max="32" width="1.85546875" style="91" customWidth="1"/>
    <col min="33" max="33" width="1" style="91" customWidth="1"/>
    <col min="34" max="16384" width="11.42578125" style="91"/>
  </cols>
  <sheetData>
    <row r="1" spans="1:33" x14ac:dyDescent="0.25">
      <c r="A1" s="72"/>
      <c r="B1" s="73"/>
      <c r="C1" s="73"/>
      <c r="D1" s="73"/>
      <c r="E1" s="73"/>
      <c r="F1" s="234" t="s">
        <v>328</v>
      </c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4"/>
    </row>
    <row r="2" spans="1:33" ht="14.1" customHeight="1" x14ac:dyDescent="0.25">
      <c r="A2" s="90"/>
      <c r="B2" s="207"/>
      <c r="C2" s="207"/>
      <c r="D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U2" s="236" t="s">
        <v>204</v>
      </c>
      <c r="V2" s="207"/>
      <c r="W2" s="207"/>
      <c r="Y2" s="237" t="s">
        <v>205</v>
      </c>
      <c r="Z2" s="207"/>
      <c r="AA2" s="237" t="s">
        <v>206</v>
      </c>
      <c r="AB2" s="207"/>
      <c r="AC2" s="207"/>
      <c r="AD2" s="207"/>
      <c r="AE2" s="207"/>
      <c r="AF2" s="77"/>
    </row>
    <row r="3" spans="1:33" ht="0" hidden="1" customHeight="1" x14ac:dyDescent="0.25">
      <c r="A3" s="90"/>
      <c r="B3" s="207"/>
      <c r="C3" s="207"/>
      <c r="D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AF3" s="77"/>
    </row>
    <row r="4" spans="1:33" ht="14.1" customHeight="1" x14ac:dyDescent="0.25">
      <c r="A4" s="90"/>
      <c r="B4" s="207"/>
      <c r="C4" s="207"/>
      <c r="D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U4" s="236" t="s">
        <v>207</v>
      </c>
      <c r="V4" s="207"/>
      <c r="W4" s="207"/>
      <c r="Y4" s="237" t="s">
        <v>208</v>
      </c>
      <c r="Z4" s="207"/>
      <c r="AA4" s="237" t="s">
        <v>209</v>
      </c>
      <c r="AB4" s="207"/>
      <c r="AC4" s="207"/>
      <c r="AD4" s="207"/>
      <c r="AE4" s="207"/>
      <c r="AF4" s="77"/>
    </row>
    <row r="5" spans="1:33" ht="14.1" customHeight="1" x14ac:dyDescent="0.25">
      <c r="A5" s="90"/>
      <c r="B5" s="207"/>
      <c r="C5" s="207"/>
      <c r="D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U5" s="236" t="s">
        <v>210</v>
      </c>
      <c r="V5" s="207"/>
      <c r="W5" s="207"/>
      <c r="Y5" s="237" t="s">
        <v>329</v>
      </c>
      <c r="Z5" s="207"/>
      <c r="AA5" s="207"/>
      <c r="AB5" s="207"/>
      <c r="AC5" s="207"/>
      <c r="AD5" s="207"/>
      <c r="AF5" s="77"/>
    </row>
    <row r="6" spans="1:33" ht="0" hidden="1" customHeight="1" x14ac:dyDescent="0.25">
      <c r="A6" s="90"/>
      <c r="B6" s="207"/>
      <c r="C6" s="207"/>
      <c r="D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AF6" s="77"/>
    </row>
    <row r="7" spans="1:33" ht="4.3499999999999996" customHeight="1" x14ac:dyDescent="0.25">
      <c r="A7" s="90"/>
      <c r="B7" s="207"/>
      <c r="C7" s="207"/>
      <c r="D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AF7" s="77"/>
    </row>
    <row r="8" spans="1:33" ht="9.9499999999999993" customHeight="1" x14ac:dyDescent="0.25">
      <c r="A8" s="90"/>
      <c r="B8" s="207"/>
      <c r="C8" s="207"/>
      <c r="D8" s="207"/>
      <c r="AF8" s="77"/>
    </row>
    <row r="9" spans="1:33" ht="11.45" customHeight="1" x14ac:dyDescent="0.25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1"/>
    </row>
    <row r="10" spans="1:33" ht="9.9499999999999993" customHeight="1" x14ac:dyDescent="0.25"/>
    <row r="11" spans="1:33" ht="16.5" x14ac:dyDescent="0.25">
      <c r="C11" s="232" t="s">
        <v>330</v>
      </c>
      <c r="D11" s="230"/>
      <c r="E11" s="230"/>
      <c r="F11" s="230"/>
      <c r="G11" s="230"/>
      <c r="H11" s="230"/>
      <c r="I11" s="230"/>
      <c r="J11" s="231"/>
      <c r="K11" s="227" t="s">
        <v>331</v>
      </c>
      <c r="L11" s="207"/>
      <c r="M11" s="207"/>
      <c r="N11" s="207"/>
      <c r="O11" s="92" t="s">
        <v>238</v>
      </c>
      <c r="P11" s="232" t="s">
        <v>332</v>
      </c>
      <c r="Q11" s="231"/>
      <c r="R11" s="227" t="s">
        <v>333</v>
      </c>
      <c r="S11" s="207"/>
      <c r="T11" s="207"/>
      <c r="U11" s="207"/>
      <c r="V11" s="207"/>
      <c r="W11" s="209" t="s">
        <v>238</v>
      </c>
      <c r="X11" s="207"/>
      <c r="Y11" s="207"/>
      <c r="Z11" s="209" t="s">
        <v>238</v>
      </c>
      <c r="AA11" s="207"/>
      <c r="AB11" s="92" t="s">
        <v>238</v>
      </c>
      <c r="AC11" s="92" t="s">
        <v>238</v>
      </c>
      <c r="AD11" s="209" t="s">
        <v>238</v>
      </c>
      <c r="AE11" s="207"/>
      <c r="AF11" s="207"/>
      <c r="AG11" s="207"/>
    </row>
    <row r="12" spans="1:33" ht="16.5" x14ac:dyDescent="0.25">
      <c r="C12" s="232" t="s">
        <v>334</v>
      </c>
      <c r="D12" s="230"/>
      <c r="E12" s="230"/>
      <c r="F12" s="230"/>
      <c r="G12" s="230"/>
      <c r="H12" s="230"/>
      <c r="I12" s="230"/>
      <c r="J12" s="231"/>
      <c r="K12" s="227" t="s">
        <v>335</v>
      </c>
      <c r="L12" s="207"/>
      <c r="M12" s="207"/>
      <c r="N12" s="207"/>
      <c r="O12" s="122" t="s">
        <v>238</v>
      </c>
      <c r="P12" s="232" t="s">
        <v>336</v>
      </c>
      <c r="Q12" s="231"/>
      <c r="R12" s="227" t="s">
        <v>337</v>
      </c>
      <c r="S12" s="207"/>
      <c r="T12" s="207"/>
      <c r="U12" s="207"/>
      <c r="V12" s="207"/>
      <c r="W12" s="207"/>
      <c r="X12" s="207"/>
      <c r="Y12" s="207"/>
      <c r="Z12" s="209" t="s">
        <v>238</v>
      </c>
      <c r="AA12" s="207"/>
      <c r="AB12" s="92" t="s">
        <v>238</v>
      </c>
      <c r="AC12" s="92" t="s">
        <v>238</v>
      </c>
      <c r="AD12" s="209" t="s">
        <v>238</v>
      </c>
      <c r="AE12" s="207"/>
      <c r="AF12" s="207"/>
      <c r="AG12" s="207"/>
    </row>
    <row r="13" spans="1:33" ht="18" customHeight="1" x14ac:dyDescent="0.25">
      <c r="C13" s="232" t="s">
        <v>338</v>
      </c>
      <c r="D13" s="230"/>
      <c r="E13" s="230"/>
      <c r="F13" s="230"/>
      <c r="G13" s="230"/>
      <c r="H13" s="230"/>
      <c r="I13" s="230"/>
      <c r="J13" s="231"/>
      <c r="K13" s="227" t="s">
        <v>339</v>
      </c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</row>
    <row r="14" spans="1:33" ht="18" customHeight="1" x14ac:dyDescent="0.25">
      <c r="C14" s="232" t="s">
        <v>340</v>
      </c>
      <c r="D14" s="230"/>
      <c r="E14" s="230"/>
      <c r="F14" s="230"/>
      <c r="G14" s="230"/>
      <c r="H14" s="230"/>
      <c r="I14" s="230"/>
      <c r="J14" s="231"/>
      <c r="K14" s="227" t="s">
        <v>341</v>
      </c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9" t="s">
        <v>238</v>
      </c>
      <c r="AE14" s="207"/>
      <c r="AF14" s="207"/>
      <c r="AG14" s="207"/>
    </row>
    <row r="15" spans="1:33" x14ac:dyDescent="0.25">
      <c r="C15" s="232" t="s">
        <v>342</v>
      </c>
      <c r="D15" s="230"/>
      <c r="E15" s="230"/>
      <c r="F15" s="230"/>
      <c r="G15" s="230"/>
      <c r="H15" s="230"/>
      <c r="I15" s="230"/>
      <c r="J15" s="231"/>
      <c r="K15" s="227" t="s">
        <v>343</v>
      </c>
      <c r="L15" s="207"/>
      <c r="M15" s="207"/>
      <c r="N15" s="207"/>
      <c r="O15" s="122" t="s">
        <v>238</v>
      </c>
      <c r="P15" s="233" t="s">
        <v>344</v>
      </c>
      <c r="Q15" s="207"/>
      <c r="R15" s="227" t="s">
        <v>345</v>
      </c>
      <c r="S15" s="207"/>
      <c r="T15" s="207"/>
      <c r="U15" s="207"/>
      <c r="V15" s="207"/>
      <c r="W15" s="227" t="s">
        <v>238</v>
      </c>
      <c r="X15" s="207"/>
      <c r="Y15" s="207"/>
      <c r="Z15" s="227" t="s">
        <v>238</v>
      </c>
      <c r="AA15" s="207"/>
      <c r="AB15" s="122" t="s">
        <v>238</v>
      </c>
      <c r="AC15" s="122" t="s">
        <v>238</v>
      </c>
      <c r="AD15" s="209" t="s">
        <v>238</v>
      </c>
      <c r="AE15" s="207"/>
      <c r="AF15" s="207"/>
      <c r="AG15" s="207"/>
    </row>
    <row r="16" spans="1:33" x14ac:dyDescent="0.25">
      <c r="C16" s="92" t="s">
        <v>238</v>
      </c>
      <c r="D16" s="209" t="s">
        <v>238</v>
      </c>
      <c r="E16" s="207"/>
      <c r="F16" s="207"/>
      <c r="G16" s="92" t="s">
        <v>238</v>
      </c>
      <c r="H16" s="92" t="s">
        <v>238</v>
      </c>
      <c r="I16" s="92" t="s">
        <v>238</v>
      </c>
      <c r="J16" s="92" t="s">
        <v>238</v>
      </c>
      <c r="K16" s="92" t="s">
        <v>238</v>
      </c>
      <c r="L16" s="92" t="s">
        <v>238</v>
      </c>
      <c r="M16" s="92" t="s">
        <v>238</v>
      </c>
      <c r="N16" s="92" t="s">
        <v>238</v>
      </c>
      <c r="O16" s="92" t="s">
        <v>238</v>
      </c>
      <c r="P16" s="92" t="s">
        <v>238</v>
      </c>
      <c r="Q16" s="92" t="s">
        <v>238</v>
      </c>
      <c r="R16" s="92" t="s">
        <v>238</v>
      </c>
      <c r="S16" s="209" t="s">
        <v>238</v>
      </c>
      <c r="T16" s="207"/>
      <c r="U16" s="207"/>
      <c r="V16" s="92" t="s">
        <v>238</v>
      </c>
      <c r="W16" s="209" t="s">
        <v>238</v>
      </c>
      <c r="X16" s="207"/>
      <c r="Y16" s="207"/>
      <c r="Z16" s="209" t="s">
        <v>238</v>
      </c>
      <c r="AA16" s="207"/>
      <c r="AB16" s="92" t="s">
        <v>238</v>
      </c>
      <c r="AC16" s="92" t="s">
        <v>238</v>
      </c>
      <c r="AD16" s="209" t="s">
        <v>238</v>
      </c>
      <c r="AE16" s="207"/>
      <c r="AF16" s="207"/>
      <c r="AG16" s="207"/>
    </row>
    <row r="17" spans="3:33" ht="46.5" x14ac:dyDescent="0.25">
      <c r="C17" s="123" t="s">
        <v>346</v>
      </c>
      <c r="D17" s="229" t="s">
        <v>347</v>
      </c>
      <c r="E17" s="230"/>
      <c r="F17" s="231"/>
      <c r="G17" s="123" t="s">
        <v>348</v>
      </c>
      <c r="H17" s="123" t="s">
        <v>349</v>
      </c>
      <c r="I17" s="123" t="s">
        <v>350</v>
      </c>
      <c r="J17" s="123" t="s">
        <v>351</v>
      </c>
      <c r="K17" s="123" t="s">
        <v>352</v>
      </c>
      <c r="L17" s="123" t="s">
        <v>353</v>
      </c>
      <c r="M17" s="123" t="s">
        <v>354</v>
      </c>
      <c r="N17" s="123" t="s">
        <v>355</v>
      </c>
      <c r="O17" s="123" t="s">
        <v>356</v>
      </c>
      <c r="P17" s="123" t="s">
        <v>357</v>
      </c>
      <c r="Q17" s="123" t="s">
        <v>358</v>
      </c>
      <c r="R17" s="123" t="s">
        <v>359</v>
      </c>
      <c r="S17" s="229" t="s">
        <v>360</v>
      </c>
      <c r="T17" s="230"/>
      <c r="U17" s="231"/>
      <c r="V17" s="123" t="s">
        <v>313</v>
      </c>
      <c r="W17" s="229" t="s">
        <v>361</v>
      </c>
      <c r="X17" s="230"/>
      <c r="Y17" s="231"/>
      <c r="Z17" s="229" t="s">
        <v>362</v>
      </c>
      <c r="AA17" s="231"/>
      <c r="AB17" s="123" t="s">
        <v>363</v>
      </c>
      <c r="AC17" s="123" t="s">
        <v>364</v>
      </c>
      <c r="AD17" s="229" t="s">
        <v>365</v>
      </c>
      <c r="AE17" s="230"/>
      <c r="AF17" s="230"/>
      <c r="AG17" s="231"/>
    </row>
    <row r="18" spans="3:33" ht="27" x14ac:dyDescent="0.25">
      <c r="C18" s="122" t="s">
        <v>208</v>
      </c>
      <c r="D18" s="227" t="s">
        <v>209</v>
      </c>
      <c r="E18" s="207"/>
      <c r="F18" s="207"/>
      <c r="G18" s="122" t="s">
        <v>366</v>
      </c>
      <c r="H18" s="122"/>
      <c r="I18" s="122"/>
      <c r="J18" s="122"/>
      <c r="K18" s="122"/>
      <c r="L18" s="122"/>
      <c r="M18" s="122"/>
      <c r="N18" s="122" t="s">
        <v>238</v>
      </c>
      <c r="O18" s="122" t="s">
        <v>238</v>
      </c>
      <c r="P18" s="122" t="s">
        <v>238</v>
      </c>
      <c r="Q18" s="122" t="s">
        <v>367</v>
      </c>
      <c r="R18" s="124" t="s">
        <v>368</v>
      </c>
      <c r="S18" s="228" t="s">
        <v>369</v>
      </c>
      <c r="T18" s="207"/>
      <c r="U18" s="207"/>
      <c r="V18" s="124" t="s">
        <v>368</v>
      </c>
      <c r="W18" s="228" t="s">
        <v>369</v>
      </c>
      <c r="X18" s="207"/>
      <c r="Y18" s="207"/>
      <c r="Z18" s="228" t="s">
        <v>369</v>
      </c>
      <c r="AA18" s="207"/>
      <c r="AB18" s="124" t="s">
        <v>369</v>
      </c>
      <c r="AC18" s="124" t="s">
        <v>369</v>
      </c>
      <c r="AD18" s="228" t="s">
        <v>368</v>
      </c>
      <c r="AE18" s="207"/>
      <c r="AF18" s="207"/>
      <c r="AG18" s="207"/>
    </row>
    <row r="19" spans="3:33" ht="18" x14ac:dyDescent="0.25">
      <c r="C19" s="122"/>
      <c r="D19" s="227"/>
      <c r="E19" s="207"/>
      <c r="F19" s="207"/>
      <c r="G19" s="122" t="s">
        <v>366</v>
      </c>
      <c r="H19" s="122" t="s">
        <v>370</v>
      </c>
      <c r="I19" s="122"/>
      <c r="J19" s="122"/>
      <c r="K19" s="122"/>
      <c r="L19" s="122"/>
      <c r="M19" s="122"/>
      <c r="N19" s="122" t="s">
        <v>238</v>
      </c>
      <c r="O19" s="122" t="s">
        <v>238</v>
      </c>
      <c r="P19" s="122" t="s">
        <v>238</v>
      </c>
      <c r="Q19" s="122" t="s">
        <v>371</v>
      </c>
      <c r="R19" s="124" t="s">
        <v>372</v>
      </c>
      <c r="S19" s="228" t="s">
        <v>369</v>
      </c>
      <c r="T19" s="207"/>
      <c r="U19" s="207"/>
      <c r="V19" s="124" t="s">
        <v>372</v>
      </c>
      <c r="W19" s="228" t="s">
        <v>369</v>
      </c>
      <c r="X19" s="207"/>
      <c r="Y19" s="207"/>
      <c r="Z19" s="228" t="s">
        <v>369</v>
      </c>
      <c r="AA19" s="207"/>
      <c r="AB19" s="124" t="s">
        <v>369</v>
      </c>
      <c r="AC19" s="124" t="s">
        <v>369</v>
      </c>
      <c r="AD19" s="228" t="s">
        <v>372</v>
      </c>
      <c r="AE19" s="207"/>
      <c r="AF19" s="207"/>
      <c r="AG19" s="207"/>
    </row>
    <row r="20" spans="3:33" ht="18" x14ac:dyDescent="0.25">
      <c r="C20" s="122"/>
      <c r="D20" s="227"/>
      <c r="E20" s="207"/>
      <c r="F20" s="207"/>
      <c r="G20" s="122" t="s">
        <v>366</v>
      </c>
      <c r="H20" s="122" t="s">
        <v>370</v>
      </c>
      <c r="I20" s="122" t="s">
        <v>373</v>
      </c>
      <c r="J20" s="122"/>
      <c r="K20" s="122"/>
      <c r="L20" s="122"/>
      <c r="M20" s="122"/>
      <c r="N20" s="122" t="s">
        <v>238</v>
      </c>
      <c r="O20" s="122" t="s">
        <v>238</v>
      </c>
      <c r="P20" s="122" t="s">
        <v>238</v>
      </c>
      <c r="Q20" s="122" t="s">
        <v>374</v>
      </c>
      <c r="R20" s="124" t="s">
        <v>372</v>
      </c>
      <c r="S20" s="228" t="s">
        <v>369</v>
      </c>
      <c r="T20" s="207"/>
      <c r="U20" s="207"/>
      <c r="V20" s="124" t="s">
        <v>372</v>
      </c>
      <c r="W20" s="228" t="s">
        <v>369</v>
      </c>
      <c r="X20" s="207"/>
      <c r="Y20" s="207"/>
      <c r="Z20" s="228" t="s">
        <v>369</v>
      </c>
      <c r="AA20" s="207"/>
      <c r="AB20" s="124" t="s">
        <v>369</v>
      </c>
      <c r="AC20" s="124" t="s">
        <v>369</v>
      </c>
      <c r="AD20" s="228" t="s">
        <v>372</v>
      </c>
      <c r="AE20" s="207"/>
      <c r="AF20" s="207"/>
      <c r="AG20" s="207"/>
    </row>
    <row r="21" spans="3:33" ht="18" x14ac:dyDescent="0.25">
      <c r="C21" s="122"/>
      <c r="D21" s="227"/>
      <c r="E21" s="207"/>
      <c r="F21" s="207"/>
      <c r="G21" s="122" t="s">
        <v>366</v>
      </c>
      <c r="H21" s="122" t="s">
        <v>370</v>
      </c>
      <c r="I21" s="122" t="s">
        <v>373</v>
      </c>
      <c r="J21" s="122" t="s">
        <v>370</v>
      </c>
      <c r="K21" s="122"/>
      <c r="L21" s="122"/>
      <c r="M21" s="122"/>
      <c r="N21" s="122" t="s">
        <v>238</v>
      </c>
      <c r="O21" s="122" t="s">
        <v>238</v>
      </c>
      <c r="P21" s="122" t="s">
        <v>238</v>
      </c>
      <c r="Q21" s="122" t="s">
        <v>375</v>
      </c>
      <c r="R21" s="124" t="s">
        <v>376</v>
      </c>
      <c r="S21" s="228" t="s">
        <v>369</v>
      </c>
      <c r="T21" s="207"/>
      <c r="U21" s="207"/>
      <c r="V21" s="124" t="s">
        <v>376</v>
      </c>
      <c r="W21" s="228" t="s">
        <v>369</v>
      </c>
      <c r="X21" s="207"/>
      <c r="Y21" s="207"/>
      <c r="Z21" s="228" t="s">
        <v>369</v>
      </c>
      <c r="AA21" s="207"/>
      <c r="AB21" s="124" t="s">
        <v>369</v>
      </c>
      <c r="AC21" s="124" t="s">
        <v>369</v>
      </c>
      <c r="AD21" s="228" t="s">
        <v>376</v>
      </c>
      <c r="AE21" s="207"/>
      <c r="AF21" s="207"/>
      <c r="AG21" s="207"/>
    </row>
    <row r="22" spans="3:33" ht="18" x14ac:dyDescent="0.25">
      <c r="C22" s="122"/>
      <c r="D22" s="227"/>
      <c r="E22" s="207"/>
      <c r="F22" s="207"/>
      <c r="G22" s="122" t="s">
        <v>366</v>
      </c>
      <c r="H22" s="122" t="s">
        <v>370</v>
      </c>
      <c r="I22" s="122" t="s">
        <v>373</v>
      </c>
      <c r="J22" s="122" t="s">
        <v>377</v>
      </c>
      <c r="K22" s="122"/>
      <c r="L22" s="122"/>
      <c r="M22" s="122"/>
      <c r="N22" s="122" t="s">
        <v>238</v>
      </c>
      <c r="O22" s="122" t="s">
        <v>238</v>
      </c>
      <c r="P22" s="122" t="s">
        <v>238</v>
      </c>
      <c r="Q22" s="122" t="s">
        <v>378</v>
      </c>
      <c r="R22" s="124" t="s">
        <v>379</v>
      </c>
      <c r="S22" s="228" t="s">
        <v>369</v>
      </c>
      <c r="T22" s="207"/>
      <c r="U22" s="207"/>
      <c r="V22" s="124" t="s">
        <v>379</v>
      </c>
      <c r="W22" s="228" t="s">
        <v>369</v>
      </c>
      <c r="X22" s="207"/>
      <c r="Y22" s="207"/>
      <c r="Z22" s="228" t="s">
        <v>369</v>
      </c>
      <c r="AA22" s="207"/>
      <c r="AB22" s="124" t="s">
        <v>369</v>
      </c>
      <c r="AC22" s="124" t="s">
        <v>369</v>
      </c>
      <c r="AD22" s="228" t="s">
        <v>379</v>
      </c>
      <c r="AE22" s="207"/>
      <c r="AF22" s="207"/>
      <c r="AG22" s="207"/>
    </row>
    <row r="23" spans="3:33" ht="18" x14ac:dyDescent="0.25">
      <c r="C23" s="122"/>
      <c r="D23" s="227"/>
      <c r="E23" s="207"/>
      <c r="F23" s="207"/>
      <c r="G23" s="122" t="s">
        <v>366</v>
      </c>
      <c r="H23" s="122" t="s">
        <v>373</v>
      </c>
      <c r="I23" s="122"/>
      <c r="J23" s="122"/>
      <c r="K23" s="122"/>
      <c r="L23" s="122"/>
      <c r="M23" s="122"/>
      <c r="N23" s="122" t="s">
        <v>238</v>
      </c>
      <c r="O23" s="122" t="s">
        <v>238</v>
      </c>
      <c r="P23" s="122" t="s">
        <v>238</v>
      </c>
      <c r="Q23" s="122" t="s">
        <v>380</v>
      </c>
      <c r="R23" s="124" t="s">
        <v>381</v>
      </c>
      <c r="S23" s="228" t="s">
        <v>369</v>
      </c>
      <c r="T23" s="207"/>
      <c r="U23" s="207"/>
      <c r="V23" s="124" t="s">
        <v>381</v>
      </c>
      <c r="W23" s="228" t="s">
        <v>369</v>
      </c>
      <c r="X23" s="207"/>
      <c r="Y23" s="207"/>
      <c r="Z23" s="228" t="s">
        <v>369</v>
      </c>
      <c r="AA23" s="207"/>
      <c r="AB23" s="124" t="s">
        <v>369</v>
      </c>
      <c r="AC23" s="124" t="s">
        <v>369</v>
      </c>
      <c r="AD23" s="228" t="s">
        <v>381</v>
      </c>
      <c r="AE23" s="207"/>
      <c r="AF23" s="207"/>
      <c r="AG23" s="207"/>
    </row>
    <row r="24" spans="3:33" ht="18" x14ac:dyDescent="0.25">
      <c r="C24" s="122"/>
      <c r="D24" s="227"/>
      <c r="E24" s="207"/>
      <c r="F24" s="207"/>
      <c r="G24" s="122" t="s">
        <v>366</v>
      </c>
      <c r="H24" s="122" t="s">
        <v>373</v>
      </c>
      <c r="I24" s="122" t="s">
        <v>382</v>
      </c>
      <c r="J24" s="122"/>
      <c r="K24" s="122"/>
      <c r="L24" s="122"/>
      <c r="M24" s="122"/>
      <c r="N24" s="122" t="s">
        <v>238</v>
      </c>
      <c r="O24" s="122" t="s">
        <v>238</v>
      </c>
      <c r="P24" s="122" t="s">
        <v>238</v>
      </c>
      <c r="Q24" s="122" t="s">
        <v>383</v>
      </c>
      <c r="R24" s="124" t="s">
        <v>381</v>
      </c>
      <c r="S24" s="228" t="s">
        <v>369</v>
      </c>
      <c r="T24" s="207"/>
      <c r="U24" s="207"/>
      <c r="V24" s="124" t="s">
        <v>381</v>
      </c>
      <c r="W24" s="228" t="s">
        <v>369</v>
      </c>
      <c r="X24" s="207"/>
      <c r="Y24" s="207"/>
      <c r="Z24" s="228" t="s">
        <v>369</v>
      </c>
      <c r="AA24" s="207"/>
      <c r="AB24" s="124" t="s">
        <v>369</v>
      </c>
      <c r="AC24" s="124" t="s">
        <v>369</v>
      </c>
      <c r="AD24" s="228" t="s">
        <v>381</v>
      </c>
      <c r="AE24" s="207"/>
      <c r="AF24" s="207"/>
      <c r="AG24" s="207"/>
    </row>
    <row r="25" spans="3:33" ht="18" x14ac:dyDescent="0.25">
      <c r="C25" s="122"/>
      <c r="D25" s="227"/>
      <c r="E25" s="207"/>
      <c r="F25" s="207"/>
      <c r="G25" s="122" t="s">
        <v>366</v>
      </c>
      <c r="H25" s="122" t="s">
        <v>373</v>
      </c>
      <c r="I25" s="122" t="s">
        <v>382</v>
      </c>
      <c r="J25" s="122" t="s">
        <v>373</v>
      </c>
      <c r="K25" s="122"/>
      <c r="L25" s="122"/>
      <c r="M25" s="122"/>
      <c r="N25" s="122" t="s">
        <v>238</v>
      </c>
      <c r="O25" s="122" t="s">
        <v>238</v>
      </c>
      <c r="P25" s="122" t="s">
        <v>238</v>
      </c>
      <c r="Q25" s="122" t="s">
        <v>384</v>
      </c>
      <c r="R25" s="124" t="s">
        <v>381</v>
      </c>
      <c r="S25" s="228" t="s">
        <v>369</v>
      </c>
      <c r="T25" s="207"/>
      <c r="U25" s="207"/>
      <c r="V25" s="124" t="s">
        <v>381</v>
      </c>
      <c r="W25" s="228" t="s">
        <v>369</v>
      </c>
      <c r="X25" s="207"/>
      <c r="Y25" s="207"/>
      <c r="Z25" s="228" t="s">
        <v>369</v>
      </c>
      <c r="AA25" s="207"/>
      <c r="AB25" s="124" t="s">
        <v>369</v>
      </c>
      <c r="AC25" s="124" t="s">
        <v>369</v>
      </c>
      <c r="AD25" s="228" t="s">
        <v>381</v>
      </c>
      <c r="AE25" s="207"/>
      <c r="AF25" s="207"/>
      <c r="AG25" s="207"/>
    </row>
    <row r="26" spans="3:33" ht="0" hidden="1" customHeight="1" x14ac:dyDescent="0.25"/>
  </sheetData>
  <mergeCells count="85">
    <mergeCell ref="F1:S7"/>
    <mergeCell ref="B2:D8"/>
    <mergeCell ref="U2:W2"/>
    <mergeCell ref="Y2:Z2"/>
    <mergeCell ref="AA2:AE2"/>
    <mergeCell ref="U4:W4"/>
    <mergeCell ref="Y4:Z4"/>
    <mergeCell ref="AA4:AE4"/>
    <mergeCell ref="U5:W5"/>
    <mergeCell ref="Y5:AD5"/>
    <mergeCell ref="AD11:AG11"/>
    <mergeCell ref="C12:J12"/>
    <mergeCell ref="K12:N12"/>
    <mergeCell ref="P12:Q12"/>
    <mergeCell ref="R12:Y12"/>
    <mergeCell ref="Z12:AA12"/>
    <mergeCell ref="AD12:AG12"/>
    <mergeCell ref="C11:J11"/>
    <mergeCell ref="K11:N11"/>
    <mergeCell ref="P11:Q11"/>
    <mergeCell ref="R11:V11"/>
    <mergeCell ref="W11:Y11"/>
    <mergeCell ref="Z11:AA11"/>
    <mergeCell ref="C13:J13"/>
    <mergeCell ref="K13:AG13"/>
    <mergeCell ref="C14:J14"/>
    <mergeCell ref="K14:AC14"/>
    <mergeCell ref="AD14:AG14"/>
    <mergeCell ref="Z15:AA15"/>
    <mergeCell ref="AD15:AG15"/>
    <mergeCell ref="D16:F16"/>
    <mergeCell ref="S16:U16"/>
    <mergeCell ref="W16:Y16"/>
    <mergeCell ref="Z16:AA16"/>
    <mergeCell ref="AD16:AG16"/>
    <mergeCell ref="C15:J15"/>
    <mergeCell ref="K15:N15"/>
    <mergeCell ref="P15:Q15"/>
    <mergeCell ref="R15:V15"/>
    <mergeCell ref="W15:Y15"/>
    <mergeCell ref="D18:F18"/>
    <mergeCell ref="S18:U18"/>
    <mergeCell ref="W18:Y18"/>
    <mergeCell ref="Z18:AA18"/>
    <mergeCell ref="AD18:AG18"/>
    <mergeCell ref="D17:F17"/>
    <mergeCell ref="S17:U17"/>
    <mergeCell ref="W17:Y17"/>
    <mergeCell ref="Z17:AA17"/>
    <mergeCell ref="AD17:AG17"/>
    <mergeCell ref="D20:F20"/>
    <mergeCell ref="S20:U20"/>
    <mergeCell ref="W20:Y20"/>
    <mergeCell ref="Z20:AA20"/>
    <mergeCell ref="AD20:AG20"/>
    <mergeCell ref="D19:F19"/>
    <mergeCell ref="S19:U19"/>
    <mergeCell ref="W19:Y19"/>
    <mergeCell ref="Z19:AA19"/>
    <mergeCell ref="AD19:AG19"/>
    <mergeCell ref="D22:F22"/>
    <mergeCell ref="S22:U22"/>
    <mergeCell ref="W22:Y22"/>
    <mergeCell ref="Z22:AA22"/>
    <mergeCell ref="AD22:AG22"/>
    <mergeCell ref="D21:F21"/>
    <mergeCell ref="S21:U21"/>
    <mergeCell ref="W21:Y21"/>
    <mergeCell ref="Z21:AA21"/>
    <mergeCell ref="AD21:AG21"/>
    <mergeCell ref="D24:F24"/>
    <mergeCell ref="S24:U24"/>
    <mergeCell ref="W24:Y24"/>
    <mergeCell ref="Z24:AA24"/>
    <mergeCell ref="AD24:AG24"/>
    <mergeCell ref="D23:F23"/>
    <mergeCell ref="S23:U23"/>
    <mergeCell ref="W23:Y23"/>
    <mergeCell ref="Z23:AA23"/>
    <mergeCell ref="AD23:AG23"/>
    <mergeCell ref="D25:F25"/>
    <mergeCell ref="S25:U25"/>
    <mergeCell ref="W25:Y25"/>
    <mergeCell ref="Z25:AA25"/>
    <mergeCell ref="AD25:AG25"/>
  </mergeCells>
  <pageMargins left="0.86614173228346458" right="3.937007874015748E-2" top="0.78740157480314965" bottom="0.74803149606299213" header="0.78740157480314965" footer="0.39370078740157483"/>
  <pageSetup scale="74" orientation="landscape" horizontalDpi="300" verticalDpi="300" r:id="rId1"/>
  <headerFooter alignWithMargins="0">
    <oddFooter>&amp;R&amp;"Arial,Regular"&amp;8&amp;P 
&amp;"-,Regular"de 
&amp;"-,Regular"&amp;N 
&amp;"-,Regular"Página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38"/>
  <sheetViews>
    <sheetView topLeftCell="A37" workbookViewId="0">
      <selection activeCell="E30" sqref="E30"/>
    </sheetView>
  </sheetViews>
  <sheetFormatPr baseColWidth="10" defaultRowHeight="15" x14ac:dyDescent="0.25"/>
  <cols>
    <col min="2" max="2" width="52.7109375" customWidth="1"/>
    <col min="3" max="3" width="24.42578125" customWidth="1"/>
    <col min="4" max="4" width="15.140625" bestFit="1" customWidth="1"/>
    <col min="5" max="5" width="16.85546875" bestFit="1" customWidth="1"/>
    <col min="6" max="6" width="22.28515625" customWidth="1"/>
    <col min="7" max="7" width="16.85546875" bestFit="1" customWidth="1"/>
    <col min="8" max="8" width="15.140625" customWidth="1"/>
    <col min="9" max="9" width="15.140625" bestFit="1" customWidth="1"/>
  </cols>
  <sheetData>
    <row r="1" spans="1:10" x14ac:dyDescent="0.25">
      <c r="A1" s="238" t="s">
        <v>397</v>
      </c>
      <c r="B1" s="238"/>
      <c r="C1" s="238"/>
    </row>
    <row r="2" spans="1:10" ht="15.75" thickBot="1" x14ac:dyDescent="0.3">
      <c r="A2" s="93"/>
      <c r="B2" s="93"/>
      <c r="C2" s="93"/>
    </row>
    <row r="3" spans="1:10" x14ac:dyDescent="0.25">
      <c r="A3" s="94"/>
      <c r="B3" s="95"/>
      <c r="C3" s="96"/>
    </row>
    <row r="4" spans="1:10" ht="15.75" x14ac:dyDescent="0.25">
      <c r="A4" s="239" t="s">
        <v>393</v>
      </c>
      <c r="B4" s="240"/>
      <c r="C4" s="241"/>
      <c r="G4" s="141"/>
      <c r="H4" s="141"/>
      <c r="I4" s="141"/>
    </row>
    <row r="5" spans="1:10" x14ac:dyDescent="0.25">
      <c r="A5" s="97"/>
      <c r="B5" s="98"/>
      <c r="C5" s="99"/>
      <c r="G5" s="141"/>
      <c r="H5" s="141"/>
      <c r="I5" s="141"/>
    </row>
    <row r="6" spans="1:10" x14ac:dyDescent="0.25">
      <c r="A6" s="242" t="s">
        <v>398</v>
      </c>
      <c r="B6" s="243"/>
      <c r="C6" s="244"/>
      <c r="G6" s="141"/>
      <c r="H6" s="141"/>
      <c r="I6" s="141"/>
    </row>
    <row r="7" spans="1:10" ht="15.75" thickBot="1" x14ac:dyDescent="0.3">
      <c r="A7" s="100"/>
      <c r="B7" s="101"/>
      <c r="C7" s="102"/>
      <c r="G7" s="141"/>
      <c r="H7" s="141"/>
      <c r="I7" s="141"/>
    </row>
    <row r="8" spans="1:10" ht="15.75" thickBot="1" x14ac:dyDescent="0.3">
      <c r="A8" s="112" t="s">
        <v>322</v>
      </c>
      <c r="B8" s="114" t="s">
        <v>2</v>
      </c>
      <c r="C8" s="113" t="s">
        <v>313</v>
      </c>
      <c r="D8" s="103"/>
      <c r="E8" s="180"/>
      <c r="G8" s="141"/>
      <c r="H8" s="141"/>
      <c r="I8" s="141"/>
    </row>
    <row r="9" spans="1:10" ht="15.75" thickBot="1" x14ac:dyDescent="0.3">
      <c r="A9" s="112">
        <v>1</v>
      </c>
      <c r="B9" s="114">
        <v>2</v>
      </c>
      <c r="C9" s="113">
        <v>3</v>
      </c>
      <c r="D9" s="103"/>
      <c r="G9" s="141"/>
      <c r="H9" s="141"/>
      <c r="I9" s="141"/>
    </row>
    <row r="10" spans="1:10" x14ac:dyDescent="0.25">
      <c r="A10" s="116">
        <v>3</v>
      </c>
      <c r="B10" s="116" t="s">
        <v>323</v>
      </c>
      <c r="C10" s="121">
        <f>+C11+C19</f>
        <v>915051270</v>
      </c>
      <c r="D10" s="103"/>
      <c r="E10" s="120"/>
      <c r="G10" s="141"/>
      <c r="H10" s="141"/>
      <c r="I10" s="141"/>
    </row>
    <row r="11" spans="1:10" x14ac:dyDescent="0.25">
      <c r="A11" s="116">
        <v>31</v>
      </c>
      <c r="B11" s="116" t="s">
        <v>324</v>
      </c>
      <c r="C11" s="182">
        <f>+C12</f>
        <v>847951270</v>
      </c>
      <c r="D11" s="117"/>
      <c r="E11" s="139"/>
      <c r="F11" s="142"/>
    </row>
    <row r="12" spans="1:10" s="103" customFormat="1" x14ac:dyDescent="0.25">
      <c r="A12" s="125">
        <v>312</v>
      </c>
      <c r="B12" s="104" t="s">
        <v>314</v>
      </c>
      <c r="C12" s="115">
        <f>+C13+C16</f>
        <v>847951270</v>
      </c>
    </row>
    <row r="13" spans="1:10" s="103" customFormat="1" x14ac:dyDescent="0.25">
      <c r="A13" s="127">
        <v>3121</v>
      </c>
      <c r="B13" s="104" t="s">
        <v>315</v>
      </c>
      <c r="C13" s="105">
        <f>+C14</f>
        <v>802951270</v>
      </c>
      <c r="G13" s="117"/>
      <c r="H13" s="128"/>
      <c r="I13" s="117"/>
      <c r="J13" s="128"/>
    </row>
    <row r="14" spans="1:10" s="103" customFormat="1" x14ac:dyDescent="0.25">
      <c r="A14" s="127">
        <v>312121</v>
      </c>
      <c r="B14" s="104" t="s">
        <v>385</v>
      </c>
      <c r="C14" s="105">
        <f>+C15</f>
        <v>802951270</v>
      </c>
      <c r="G14" s="117"/>
      <c r="H14" s="128"/>
      <c r="I14" s="117"/>
      <c r="J14" s="128"/>
    </row>
    <row r="15" spans="1:10" s="119" customFormat="1" x14ac:dyDescent="0.25">
      <c r="A15" s="126">
        <v>3121211</v>
      </c>
      <c r="B15" s="106" t="s">
        <v>386</v>
      </c>
      <c r="C15" s="107">
        <v>802951270</v>
      </c>
      <c r="G15" s="118"/>
      <c r="H15" s="129"/>
      <c r="I15" s="118"/>
      <c r="J15" s="129"/>
    </row>
    <row r="16" spans="1:10" s="103" customFormat="1" x14ac:dyDescent="0.25">
      <c r="A16" s="127">
        <v>3128</v>
      </c>
      <c r="B16" s="104" t="s">
        <v>387</v>
      </c>
      <c r="C16" s="105">
        <f>+C17</f>
        <v>45000000</v>
      </c>
      <c r="G16" s="117"/>
      <c r="H16" s="128"/>
      <c r="I16" s="117"/>
      <c r="J16" s="128"/>
    </row>
    <row r="17" spans="1:10" s="103" customFormat="1" x14ac:dyDescent="0.25">
      <c r="A17" s="127">
        <v>31282</v>
      </c>
      <c r="B17" s="104" t="s">
        <v>388</v>
      </c>
      <c r="C17" s="105">
        <f>+C18</f>
        <v>45000000</v>
      </c>
      <c r="G17" s="117"/>
      <c r="H17" s="128"/>
      <c r="I17" s="117"/>
      <c r="J17" s="128"/>
    </row>
    <row r="18" spans="1:10" s="119" customFormat="1" x14ac:dyDescent="0.25">
      <c r="A18" s="126">
        <v>312822</v>
      </c>
      <c r="B18" s="106" t="s">
        <v>389</v>
      </c>
      <c r="C18" s="107">
        <v>45000000</v>
      </c>
      <c r="G18" s="118"/>
      <c r="H18" s="129"/>
      <c r="I18" s="118"/>
      <c r="J18" s="129"/>
    </row>
    <row r="19" spans="1:10" s="103" customFormat="1" x14ac:dyDescent="0.25">
      <c r="A19" s="134">
        <v>32</v>
      </c>
      <c r="B19" s="135" t="s">
        <v>325</v>
      </c>
      <c r="C19" s="136">
        <f>+C20</f>
        <v>67100000</v>
      </c>
      <c r="D19" s="117"/>
      <c r="G19" s="117"/>
      <c r="H19" s="117"/>
      <c r="I19" s="117"/>
    </row>
    <row r="20" spans="1:10" s="103" customFormat="1" x14ac:dyDescent="0.25">
      <c r="A20" s="127">
        <v>325</v>
      </c>
      <c r="B20" s="104" t="s">
        <v>326</v>
      </c>
      <c r="C20" s="181">
        <f>+C21</f>
        <v>67100000</v>
      </c>
      <c r="D20" s="117"/>
      <c r="G20" s="140"/>
    </row>
    <row r="21" spans="1:10" s="103" customFormat="1" x14ac:dyDescent="0.25">
      <c r="A21" s="127">
        <v>3252</v>
      </c>
      <c r="B21" s="104" t="s">
        <v>327</v>
      </c>
      <c r="C21" s="105">
        <f>+C22</f>
        <v>67100000</v>
      </c>
      <c r="D21" s="117"/>
    </row>
    <row r="22" spans="1:10" s="103" customFormat="1" ht="23.25" x14ac:dyDescent="0.35">
      <c r="A22" s="126">
        <v>32521</v>
      </c>
      <c r="B22" s="106" t="s">
        <v>327</v>
      </c>
      <c r="C22" s="107">
        <v>67100000</v>
      </c>
      <c r="D22" s="137"/>
    </row>
    <row r="23" spans="1:10" x14ac:dyDescent="0.25">
      <c r="A23" s="134">
        <v>4000</v>
      </c>
      <c r="B23" s="135" t="s">
        <v>316</v>
      </c>
      <c r="C23" s="136">
        <f>+C25+C24</f>
        <v>6343107275</v>
      </c>
      <c r="D23" s="120"/>
      <c r="E23" s="120"/>
    </row>
    <row r="24" spans="1:10" x14ac:dyDescent="0.25">
      <c r="A24" s="126">
        <v>4100</v>
      </c>
      <c r="B24" s="106" t="s">
        <v>317</v>
      </c>
      <c r="C24" s="108">
        <v>2616688108</v>
      </c>
      <c r="D24" s="120"/>
      <c r="E24" s="138"/>
      <c r="F24" s="120"/>
    </row>
    <row r="25" spans="1:10" x14ac:dyDescent="0.25">
      <c r="A25" s="126">
        <v>4300</v>
      </c>
      <c r="B25" s="106" t="s">
        <v>318</v>
      </c>
      <c r="C25" s="108">
        <v>3726419167</v>
      </c>
      <c r="D25" s="120"/>
      <c r="E25" s="138"/>
    </row>
    <row r="26" spans="1:10" ht="15.75" thickBot="1" x14ac:dyDescent="0.3">
      <c r="A26" s="97"/>
      <c r="B26" s="98"/>
      <c r="C26" s="109"/>
    </row>
    <row r="27" spans="1:10" ht="15.75" thickBot="1" x14ac:dyDescent="0.3">
      <c r="A27" s="143"/>
      <c r="B27" s="150" t="s">
        <v>319</v>
      </c>
      <c r="C27" s="151">
        <f>+C10+C23</f>
        <v>7258158545</v>
      </c>
      <c r="E27" s="120"/>
    </row>
    <row r="28" spans="1:10" x14ac:dyDescent="0.25">
      <c r="A28" s="94"/>
      <c r="B28" s="95"/>
      <c r="C28" s="144"/>
    </row>
    <row r="29" spans="1:10" x14ac:dyDescent="0.25">
      <c r="A29" s="97"/>
      <c r="B29" s="98"/>
      <c r="C29" s="145"/>
    </row>
    <row r="30" spans="1:10" x14ac:dyDescent="0.25">
      <c r="A30" s="97"/>
      <c r="B30" s="98"/>
      <c r="C30" s="99"/>
    </row>
    <row r="31" spans="1:10" x14ac:dyDescent="0.25">
      <c r="A31" s="97"/>
      <c r="B31" s="98"/>
      <c r="C31" s="99"/>
    </row>
    <row r="32" spans="1:10" x14ac:dyDescent="0.25">
      <c r="A32" s="97"/>
      <c r="B32" s="98"/>
      <c r="C32" s="99"/>
    </row>
    <row r="33" spans="1:3" x14ac:dyDescent="0.25">
      <c r="A33" s="97"/>
      <c r="B33" s="98"/>
      <c r="C33" s="99"/>
    </row>
    <row r="34" spans="1:3" x14ac:dyDescent="0.25">
      <c r="A34" s="97"/>
      <c r="B34" s="98"/>
      <c r="C34" s="99"/>
    </row>
    <row r="35" spans="1:3" x14ac:dyDescent="0.25">
      <c r="A35" s="97" t="s">
        <v>390</v>
      </c>
      <c r="B35" s="98"/>
      <c r="C35" s="99" t="s">
        <v>392</v>
      </c>
    </row>
    <row r="36" spans="1:3" x14ac:dyDescent="0.25">
      <c r="A36" s="245" t="s">
        <v>391</v>
      </c>
      <c r="B36" s="246"/>
      <c r="C36" s="110" t="s">
        <v>320</v>
      </c>
    </row>
    <row r="37" spans="1:3" x14ac:dyDescent="0.25">
      <c r="A37" s="111"/>
      <c r="B37" s="98"/>
      <c r="C37" s="110" t="s">
        <v>321</v>
      </c>
    </row>
    <row r="38" spans="1:3" ht="15.75" thickBot="1" x14ac:dyDescent="0.3">
      <c r="A38" s="100"/>
      <c r="B38" s="101"/>
      <c r="C38" s="102"/>
    </row>
  </sheetData>
  <mergeCells count="4">
    <mergeCell ref="A1:C1"/>
    <mergeCell ref="A4:C4"/>
    <mergeCell ref="A6:C6"/>
    <mergeCell ref="A36:B36"/>
  </mergeCells>
  <pageMargins left="0.70866141732283472" right="0.70866141732283472" top="0.74803149606299213" bottom="0.74803149606299213" header="0.31496062992125984" footer="0.31496062992125984"/>
  <pageSetup paperSize="2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0" sqref="G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Apropiación Inicial</vt:lpstr>
      <vt:lpstr>PRESU DESAGREGADO 2016</vt:lpstr>
      <vt:lpstr>REP_ING031_InformeEjecucionPres</vt:lpstr>
      <vt:lpstr>Presupuestos de Ingresos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CONTABILIDAD</cp:lastModifiedBy>
  <cp:lastPrinted>2016-01-14T14:13:43Z</cp:lastPrinted>
  <dcterms:created xsi:type="dcterms:W3CDTF">2014-12-30T21:01:05Z</dcterms:created>
  <dcterms:modified xsi:type="dcterms:W3CDTF">2016-03-15T22:31:25Z</dcterms:modified>
</cp:coreProperties>
</file>