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4"/>
  <workbookPr defaultThemeVersion="166925"/>
  <mc:AlternateContent xmlns:mc="http://schemas.openxmlformats.org/markup-compatibility/2006">
    <mc:Choice Requires="x15">
      <x15ac:absPath xmlns:x15ac="http://schemas.microsoft.com/office/spreadsheetml/2010/11/ac" url="C:\Users\CONTROL INTERNO\Documents\111  CARPETA DE TRABAJO NUEVO EQUIPO 2021\SEGUIMIENTO EKOGUI AÑO 2021  PRIMER SEMESTRE\NUEVA PLANTILLA\"/>
    </mc:Choice>
  </mc:AlternateContent>
  <xr:revisionPtr revIDLastSave="0" documentId="8_{D91BE702-3A7C-4122-848F-CD560DD88DAC}" xr6:coauthVersionLast="36" xr6:coauthVersionMax="36" xr10:uidLastSave="{00000000-0000-0000-0000-000000000000}"/>
  <bookViews>
    <workbookView xWindow="0" yWindow="0" windowWidth="28800" windowHeight="10425" xr2:uid="{0547ADC4-2E57-42BB-8D42-10A974884596}"/>
  </bookViews>
  <sheets>
    <sheet name="Resumen general" sheetId="1"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 l="1"/>
  <c r="F8" i="1"/>
  <c r="C9" i="1"/>
  <c r="F9" i="1"/>
  <c r="C10" i="1"/>
  <c r="F10" i="1"/>
  <c r="F11" i="1"/>
  <c r="C12" i="1"/>
  <c r="F13" i="1"/>
  <c r="C14" i="1"/>
  <c r="F14" i="1"/>
  <c r="C15" i="1"/>
  <c r="C18" i="1" s="1"/>
  <c r="F15" i="1"/>
  <c r="C16" i="1"/>
  <c r="C17" i="1"/>
  <c r="F17" i="1"/>
  <c r="F18" i="1"/>
  <c r="C19" i="1"/>
  <c r="F19" i="1"/>
</calcChain>
</file>

<file path=xl/sharedStrings.xml><?xml version="1.0" encoding="utf-8"?>
<sst xmlns="http://schemas.openxmlformats.org/spreadsheetml/2006/main" count="30" uniqueCount="28">
  <si>
    <t>A la fecha de corte Junio 30 de 2021, Existio cambio del Vicerector Administrativo,  por lo cual se hace necesario  gestionar  la modificacion del titular  denominado  jefe Financiero, incluyendo al nuevo Vicerector  Dr, Marlon Mitchel.                                                                                                                                                                                                               
Al corte  Junio 30 de 2021-  conforme a certificación del Abogado del INFOTEP, Dra  Wendy Rodriguez, no existen procesos en contra de la Institución.  Y revisado el sistema de Ekogui,  tampoco aparecen  ningún  tipo de proceso  en curso o pendiente a cargo de la institución INFOTEP
Se invita a los funcionarios que tienen roles dentro del Ekogui, a gestionar y realizar los procesos de capacitación especifico para cada uno de los Roles asignados, ya que se debe reportar el número de usuarios  del ekogui que cuentan con capacitación en cada corte  o periodo de reporte semestral. ( a la fecha solo OCI cuenta con evidencia de Capacitación) Tales como: JEFE FINANCIERO, JEFE JURÍDICO, ENLACE DE PAGOS, SECRETARIO TÉCNICO, ADMINISTRADOR DE LA ENTIDAD</t>
  </si>
  <si>
    <t>Observaciones</t>
  </si>
  <si>
    <t>Uso del módulo pagos</t>
  </si>
  <si>
    <t>Provisión incorrecta</t>
  </si>
  <si>
    <t>Pagos relacionados</t>
  </si>
  <si>
    <t>Procesos por abogado</t>
  </si>
  <si>
    <t>PAGOS</t>
  </si>
  <si>
    <t>Actualización más de 33.000 SMMLV</t>
  </si>
  <si>
    <t>Porcentaje de registro</t>
  </si>
  <si>
    <t>Procesos activos</t>
  </si>
  <si>
    <t>Procesos arbitrales</t>
  </si>
  <si>
    <t>JUDICIALES</t>
  </si>
  <si>
    <t>ARBITRAMENTOS</t>
  </si>
  <si>
    <t>Nivel de capacitación</t>
  </si>
  <si>
    <t>Actualización prejudiciales</t>
  </si>
  <si>
    <t>No Aplica</t>
  </si>
  <si>
    <t>Uso del sistema</t>
  </si>
  <si>
    <t>Usuarios activos</t>
  </si>
  <si>
    <t>Procesos prejudiciales</t>
  </si>
  <si>
    <t>Completitud de roles</t>
  </si>
  <si>
    <t>PREJUDICIALES</t>
  </si>
  <si>
    <t>INFORMACIÓN USUARIOS</t>
  </si>
  <si>
    <t>ANDRES AVELINO MEZA VILLARREAL</t>
  </si>
  <si>
    <t>JEFE CONTROL INTERNO</t>
  </si>
  <si>
    <t xml:space="preserve">INSTITUTO NACIONAL DE FORMACION TECNICA PROFESIONAL “INFOTEP” </t>
  </si>
  <si>
    <t>ENTIDAD</t>
  </si>
  <si>
    <t>Agencia Nacional de Defensa Jurídica del Estado</t>
  </si>
  <si>
    <t>Plantilla de certificado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</si>
</sst>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1"/>
      <color rgb="FFFF0000"/>
      <name val="Calibri"/>
      <family val="2"/>
      <scheme val="minor"/>
    </font>
    <font>
      <b/>
      <sz val="18"/>
      <color theme="1"/>
      <name val="Calibri"/>
      <family val="2"/>
      <scheme val="minor"/>
    </font>
    <font>
      <b/>
      <sz val="14"/>
      <color theme="1"/>
      <name val="Calibri"/>
      <family val="2"/>
      <scheme val="minor"/>
    </font>
  </fonts>
  <fills count="2">
    <fill>
      <patternFill patternType="none"/>
    </fill>
    <fill>
      <patternFill patternType="gray125"/>
    </fill>
  </fills>
  <borders count="1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1">
    <xf numFmtId="0" fontId="0" fillId="0" borderId="0" xfId="0"/>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xf numFmtId="0" fontId="0" fillId="0" borderId="7" xfId="0" applyBorder="1"/>
    <xf numFmtId="0" fontId="0" fillId="0" borderId="8" xfId="0" applyBorder="1"/>
    <xf numFmtId="0" fontId="0" fillId="0" borderId="9" xfId="0" applyBorder="1"/>
    <xf numFmtId="9" fontId="0" fillId="0" borderId="9" xfId="1" applyFont="1" applyBorder="1"/>
    <xf numFmtId="0" fontId="2" fillId="0" borderId="0" xfId="0" applyFont="1"/>
    <xf numFmtId="0" fontId="0" fillId="0" borderId="9" xfId="0" applyBorder="1" applyAlignment="1">
      <alignment horizontal="center"/>
    </xf>
    <xf numFmtId="0" fontId="0" fillId="0" borderId="0" xfId="0" applyBorder="1"/>
    <xf numFmtId="0" fontId="0" fillId="0" borderId="0" xfId="0" applyBorder="1" applyAlignment="1"/>
    <xf numFmtId="0" fontId="0" fillId="0" borderId="10" xfId="0" applyBorder="1" applyAlignment="1" applyProtection="1">
      <alignment horizontal="center"/>
      <protection locked="0"/>
    </xf>
    <xf numFmtId="0" fontId="3" fillId="0" borderId="0" xfId="0" applyFont="1" applyBorder="1" applyAlignment="1">
      <alignment horizontal="center"/>
    </xf>
    <xf numFmtId="0" fontId="4" fillId="0" borderId="4" xfId="0" applyFont="1" applyBorder="1" applyAlignment="1"/>
    <xf numFmtId="0" fontId="4" fillId="0" borderId="0" xfId="0" applyFont="1" applyBorder="1" applyAlignment="1"/>
    <xf numFmtId="0" fontId="4" fillId="0" borderId="0" xfId="0"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DED8C84-71D8-4E16-A408-92AA62825E0A}"/>
            </a:ext>
          </a:extLst>
        </xdr:cNvPr>
        <xdr:cNvSpPr/>
      </xdr:nvSpPr>
      <xdr:spPr>
        <a:xfrm>
          <a:off x="4067175" y="200025"/>
          <a:ext cx="1230450" cy="276375"/>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FORME%20SEGUIMIENTO%20EKOGUI%20OCI%20%2028072021%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USUARIOS"/>
      <sheetName val="ABOGADOS"/>
      <sheetName val="JUDICIALES"/>
      <sheetName val="PREJUDICIALES"/>
      <sheetName val="ARBITRAMENTOS"/>
      <sheetName val="PAGOS"/>
      <sheetName val="Base a pegar"/>
    </sheetNames>
    <sheetDataSet>
      <sheetData sheetId="0"/>
      <sheetData sheetId="1">
        <row r="12">
          <cell r="H12">
            <v>0</v>
          </cell>
          <cell r="I12">
            <v>1</v>
          </cell>
          <cell r="J12">
            <v>0</v>
          </cell>
        </row>
        <row r="13">
          <cell r="H13">
            <v>0</v>
          </cell>
          <cell r="I13">
            <v>1</v>
          </cell>
          <cell r="J13">
            <v>0</v>
          </cell>
        </row>
        <row r="14">
          <cell r="H14">
            <v>0</v>
          </cell>
          <cell r="I14">
            <v>1</v>
          </cell>
          <cell r="J14">
            <v>0</v>
          </cell>
        </row>
        <row r="15">
          <cell r="H15">
            <v>0</v>
          </cell>
          <cell r="I15">
            <v>1</v>
          </cell>
          <cell r="J15">
            <v>0</v>
          </cell>
        </row>
        <row r="16">
          <cell r="H16">
            <v>0</v>
          </cell>
          <cell r="I16">
            <v>1</v>
          </cell>
          <cell r="J16">
            <v>0</v>
          </cell>
        </row>
        <row r="17">
          <cell r="H17">
            <v>0</v>
          </cell>
          <cell r="I17">
            <v>1</v>
          </cell>
          <cell r="J17">
            <v>0</v>
          </cell>
        </row>
      </sheetData>
      <sheetData sheetId="2">
        <row r="12">
          <cell r="D12">
            <v>1</v>
          </cell>
        </row>
      </sheetData>
      <sheetData sheetId="3">
        <row r="10">
          <cell r="G10">
            <v>0</v>
          </cell>
        </row>
        <row r="11">
          <cell r="D11">
            <v>0</v>
          </cell>
          <cell r="G11">
            <v>0</v>
          </cell>
        </row>
        <row r="12">
          <cell r="D12">
            <v>0</v>
          </cell>
        </row>
        <row r="22">
          <cell r="G22">
            <v>0</v>
          </cell>
          <cell r="H22">
            <v>0</v>
          </cell>
        </row>
        <row r="23">
          <cell r="G23">
            <v>0</v>
          </cell>
          <cell r="H23">
            <v>0</v>
          </cell>
        </row>
        <row r="24">
          <cell r="G24">
            <v>0</v>
          </cell>
          <cell r="H24">
            <v>0</v>
          </cell>
        </row>
      </sheetData>
      <sheetData sheetId="4">
        <row r="3">
          <cell r="V3">
            <v>0</v>
          </cell>
        </row>
        <row r="10">
          <cell r="D10">
            <v>0</v>
          </cell>
        </row>
        <row r="11">
          <cell r="D11">
            <v>0</v>
          </cell>
        </row>
        <row r="13">
          <cell r="G13">
            <v>0</v>
          </cell>
        </row>
      </sheetData>
      <sheetData sheetId="5">
        <row r="9">
          <cell r="D9">
            <v>0</v>
          </cell>
        </row>
        <row r="10">
          <cell r="D10">
            <v>0</v>
          </cell>
        </row>
        <row r="17">
          <cell r="T17">
            <v>2</v>
          </cell>
        </row>
      </sheetData>
      <sheetData sheetId="6">
        <row r="9">
          <cell r="D9" t="str">
            <v>Si</v>
          </cell>
        </row>
        <row r="10">
          <cell r="D10">
            <v>0</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2118C-2F6C-4467-ACBB-09BEF8EDEDE2}">
  <dimension ref="B2:M26"/>
  <sheetViews>
    <sheetView showGridLines="0" tabSelected="1" workbookViewId="0">
      <selection activeCell="I22" sqref="I22"/>
    </sheetView>
  </sheetViews>
  <sheetFormatPr baseColWidth="10" defaultRowHeight="15" x14ac:dyDescent="0.25"/>
  <cols>
    <col min="2" max="2" width="33" bestFit="1" customWidth="1"/>
    <col min="3" max="3" width="14.5703125" bestFit="1" customWidth="1"/>
    <col min="5" max="5" width="33" bestFit="1" customWidth="1"/>
    <col min="6" max="6" width="14.5703125" bestFit="1" customWidth="1"/>
  </cols>
  <sheetData>
    <row r="2" spans="2:13" ht="18.75" x14ac:dyDescent="0.3">
      <c r="B2" s="20" t="s">
        <v>27</v>
      </c>
      <c r="C2" s="20"/>
      <c r="D2" s="20"/>
      <c r="E2" s="20"/>
      <c r="F2" s="20"/>
      <c r="G2" s="20"/>
      <c r="H2" s="19"/>
      <c r="I2" s="19"/>
      <c r="J2" s="19"/>
      <c r="K2" s="19"/>
      <c r="L2" s="19"/>
      <c r="M2" s="18"/>
    </row>
    <row r="3" spans="2:13" ht="18.75" x14ac:dyDescent="0.3">
      <c r="B3" s="20" t="s">
        <v>26</v>
      </c>
      <c r="C3" s="20"/>
      <c r="D3" s="20"/>
      <c r="E3" s="20"/>
      <c r="F3" s="20"/>
      <c r="G3" s="20"/>
      <c r="H3" s="19"/>
      <c r="I3" s="19"/>
      <c r="J3" s="19"/>
      <c r="K3" s="19"/>
      <c r="L3" s="19"/>
      <c r="M3" s="18"/>
    </row>
    <row r="4" spans="2:13" ht="23.25" x14ac:dyDescent="0.35">
      <c r="B4" s="17"/>
      <c r="C4" s="17"/>
      <c r="D4" s="17"/>
      <c r="E4" s="17"/>
      <c r="F4" s="17"/>
      <c r="G4" s="17"/>
      <c r="H4" s="17"/>
      <c r="I4" s="17"/>
      <c r="J4" s="17"/>
      <c r="K4" s="17"/>
      <c r="L4" s="17"/>
      <c r="M4" s="17"/>
    </row>
    <row r="5" spans="2:13" x14ac:dyDescent="0.25">
      <c r="B5" t="s">
        <v>25</v>
      </c>
      <c r="C5" s="16" t="s">
        <v>24</v>
      </c>
      <c r="D5" s="16"/>
      <c r="E5" s="16"/>
      <c r="F5" s="16"/>
      <c r="G5" s="16"/>
      <c r="H5" s="14"/>
      <c r="I5" s="14"/>
      <c r="J5" s="14"/>
    </row>
    <row r="6" spans="2:13" x14ac:dyDescent="0.25">
      <c r="B6" t="s">
        <v>23</v>
      </c>
      <c r="C6" s="16" t="s">
        <v>22</v>
      </c>
      <c r="D6" s="16"/>
      <c r="E6" s="16"/>
      <c r="F6" s="16"/>
      <c r="G6" s="16"/>
      <c r="H6" s="15"/>
      <c r="I6" s="15"/>
      <c r="J6" s="15"/>
    </row>
    <row r="7" spans="2:13" x14ac:dyDescent="0.25">
      <c r="H7" s="14"/>
      <c r="I7" s="14"/>
      <c r="J7" s="14"/>
    </row>
    <row r="8" spans="2:13" x14ac:dyDescent="0.25">
      <c r="B8" t="s">
        <v>21</v>
      </c>
      <c r="C8" s="12" t="str">
        <f>+IF(SUM([1]USUARIOS!I12:J17)=0,"Falta diligenciar","")</f>
        <v/>
      </c>
      <c r="E8" t="s">
        <v>20</v>
      </c>
      <c r="F8" s="12" t="str">
        <f>+IF([1]PREJUDICIALES!$D$10="","Falta  actualizar","")</f>
        <v/>
      </c>
    </row>
    <row r="9" spans="2:13" x14ac:dyDescent="0.25">
      <c r="B9" s="10" t="s">
        <v>19</v>
      </c>
      <c r="C9" s="11">
        <f>+SUM([1]USUARIOS!I12:I17)/(6-SUM([1]USUARIOS!H12:H17))</f>
        <v>1</v>
      </c>
      <c r="E9" s="10" t="s">
        <v>18</v>
      </c>
      <c r="F9" s="10">
        <f>+[1]PREJUDICIALES!$D$11</f>
        <v>0</v>
      </c>
    </row>
    <row r="10" spans="2:13" x14ac:dyDescent="0.25">
      <c r="B10" s="10" t="s">
        <v>17</v>
      </c>
      <c r="C10" s="10">
        <f>+[1]ABOGADOS!$D$12+SUM([1]USUARIOS!I12:I17)</f>
        <v>7</v>
      </c>
      <c r="E10" s="10" t="s">
        <v>8</v>
      </c>
      <c r="F10" s="11" t="str">
        <f>IFERROR([1]PREJUDICIALES!$D$11/[1]PREJUDICIALES!$D$10,"")</f>
        <v/>
      </c>
    </row>
    <row r="11" spans="2:13" x14ac:dyDescent="0.25">
      <c r="B11" s="10" t="s">
        <v>16</v>
      </c>
      <c r="C11" s="13" t="s">
        <v>15</v>
      </c>
      <c r="E11" s="10" t="s">
        <v>14</v>
      </c>
      <c r="F11" s="11" t="str">
        <f>IFERROR([1]PREJUDICIALES!$G$13/[1]PREJUDICIALES!$V$3,"")</f>
        <v/>
      </c>
    </row>
    <row r="12" spans="2:13" x14ac:dyDescent="0.25">
      <c r="B12" s="10" t="s">
        <v>13</v>
      </c>
      <c r="C12" s="11">
        <f>IFERROR(([1]ABOGADOS!$G$17+[1]ABOGADOS!$G$18+[1]ABOGADOS!$G$19*0.5)/[1]ABOGADOS!D12,"")</f>
        <v>0</v>
      </c>
    </row>
    <row r="13" spans="2:13" x14ac:dyDescent="0.25">
      <c r="E13" t="s">
        <v>12</v>
      </c>
      <c r="F13" s="12" t="str">
        <f>+IF([1]ARBITRAMENTOS!T17=0,"Falta  actualizar","")</f>
        <v/>
      </c>
    </row>
    <row r="14" spans="2:13" x14ac:dyDescent="0.25">
      <c r="B14" t="s">
        <v>11</v>
      </c>
      <c r="C14" s="12" t="str">
        <f>+IF([1]JUDICIALES!$D$11="","Falta  actualizar","")</f>
        <v/>
      </c>
      <c r="E14" s="10" t="s">
        <v>10</v>
      </c>
      <c r="F14" s="10">
        <f>+[1]ARBITRAMENTOS!D10</f>
        <v>0</v>
      </c>
    </row>
    <row r="15" spans="2:13" x14ac:dyDescent="0.25">
      <c r="B15" s="10" t="s">
        <v>9</v>
      </c>
      <c r="C15" s="10">
        <f>+[1]JUDICIALES!$D$12</f>
        <v>0</v>
      </c>
      <c r="E15" s="10" t="s">
        <v>8</v>
      </c>
      <c r="F15" s="11" t="str">
        <f>IFERROR([1]ARBITRAMENTOS!D10/[1]ARBITRAMENTOS!D9,"")</f>
        <v/>
      </c>
    </row>
    <row r="16" spans="2:13" x14ac:dyDescent="0.25">
      <c r="B16" s="10" t="s">
        <v>8</v>
      </c>
      <c r="C16" s="11" t="str">
        <f>IFERROR([1]JUDICIALES!$D$12/[1]JUDICIALES!$D$11,"")</f>
        <v/>
      </c>
    </row>
    <row r="17" spans="2:6" x14ac:dyDescent="0.25">
      <c r="B17" s="10" t="s">
        <v>7</v>
      </c>
      <c r="C17" s="11" t="str">
        <f>IFERROR([1]JUDICIALES!$G$11/[1]JUDICIALES!$G$10,"")</f>
        <v/>
      </c>
      <c r="E17" t="s">
        <v>6</v>
      </c>
      <c r="F17" s="12" t="str">
        <f>+IF([1]PAGOS!D9="","Falta  actualizar","")</f>
        <v/>
      </c>
    </row>
    <row r="18" spans="2:6" x14ac:dyDescent="0.25">
      <c r="B18" s="10" t="s">
        <v>5</v>
      </c>
      <c r="C18" s="10">
        <f>IFERROR(C15/[1]ABOGADOS!$D$12,"")</f>
        <v>0</v>
      </c>
      <c r="E18" s="10" t="s">
        <v>4</v>
      </c>
      <c r="F18" s="10">
        <f>+[1]PAGOS!D10</f>
        <v>0</v>
      </c>
    </row>
    <row r="19" spans="2:6" x14ac:dyDescent="0.25">
      <c r="B19" s="10" t="s">
        <v>3</v>
      </c>
      <c r="C19" s="11" t="str">
        <f>IFERROR(1-([1]JUDICIALES!$H$22+[1]JUDICIALES!$H$23+[1]JUDICIALES!$H$24)/([1]JUDICIALES!$G$22+[1]JUDICIALES!$G$23+[1]JUDICIALES!$G$24),"")</f>
        <v/>
      </c>
      <c r="E19" s="10" t="s">
        <v>2</v>
      </c>
      <c r="F19" s="10" t="str">
        <f>+IF([1]PAGOS!D9="No","No aplica","si")</f>
        <v>si</v>
      </c>
    </row>
    <row r="21" spans="2:6" ht="15.75" thickBot="1" x14ac:dyDescent="0.3"/>
    <row r="22" spans="2:6" x14ac:dyDescent="0.25">
      <c r="B22" s="9" t="s">
        <v>1</v>
      </c>
      <c r="C22" s="8"/>
      <c r="D22" s="8"/>
      <c r="E22" s="8"/>
      <c r="F22" s="7"/>
    </row>
    <row r="23" spans="2:6" x14ac:dyDescent="0.25">
      <c r="B23" s="6" t="s">
        <v>0</v>
      </c>
      <c r="C23" s="5"/>
      <c r="D23" s="5"/>
      <c r="E23" s="5"/>
      <c r="F23" s="4"/>
    </row>
    <row r="24" spans="2:6" x14ac:dyDescent="0.25">
      <c r="B24" s="6"/>
      <c r="C24" s="5"/>
      <c r="D24" s="5"/>
      <c r="E24" s="5"/>
      <c r="F24" s="4"/>
    </row>
    <row r="25" spans="2:6" x14ac:dyDescent="0.25">
      <c r="B25" s="6"/>
      <c r="C25" s="5"/>
      <c r="D25" s="5"/>
      <c r="E25" s="5"/>
      <c r="F25" s="4"/>
    </row>
    <row r="26" spans="2:6" ht="15.75" thickBot="1" x14ac:dyDescent="0.3">
      <c r="B26" s="3"/>
      <c r="C26" s="2"/>
      <c r="D26" s="2"/>
      <c r="E26" s="2"/>
      <c r="F26" s="1"/>
    </row>
  </sheetData>
  <sheetProtection algorithmName="SHA-512" hashValue="oYy6+FMrDUJp7yajB2nFk6zfxjg7nx9wrBVSyVVHj9e4qRP7KnZOskU3IcSz5XU/0snkC3FPmsPSt6fMl/xLfw==" saltValue="JHNAqtUJ7WP4OFUpc0qITQ==" spinCount="100000" sheet="1" objects="1" scenarios="1"/>
  <mergeCells count="5">
    <mergeCell ref="C5:G5"/>
    <mergeCell ref="C6:G6"/>
    <mergeCell ref="B2:G2"/>
    <mergeCell ref="B3:G3"/>
    <mergeCell ref="B23:F2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Resumen general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2021-07-28T23:52:28Z</dcterms:created>
  <dcterms:modified xsi:type="dcterms:W3CDTF">2021-07-28T23:52:50Z</dcterms:modified>
</cp:coreProperties>
</file>