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7"/>
  <workbookPr defaultThemeVersion="166925"/>
  <mc:AlternateContent xmlns:mc="http://schemas.openxmlformats.org/markup-compatibility/2006">
    <mc:Choice Requires="x15">
      <x15ac:absPath xmlns:x15ac="http://schemas.microsoft.com/office/spreadsheetml/2010/11/ac" url="C:\Users\ameza\Documents\DOCUMENTOS CONTROL INTERNO\INFORME SEGUIMIENTO PLAN DE MEJORAMIENTO CGR 31122023\"/>
    </mc:Choice>
  </mc:AlternateContent>
  <xr:revisionPtr revIDLastSave="0" documentId="8_{68DD56B2-FA6C-44E7-904F-B90070A1CA9A}" xr6:coauthVersionLast="36" xr6:coauthVersionMax="36" xr10:uidLastSave="{00000000-0000-0000-0000-000000000000}"/>
  <bookViews>
    <workbookView xWindow="0" yWindow="0" windowWidth="28800" windowHeight="12225" activeTab="2" xr2:uid="{00000000-000D-0000-FFFF-FFFF00000000}"/>
  </bookViews>
  <sheets>
    <sheet name="F14.1  PLANES DE MEJORAMIENT..." sheetId="1" r:id="rId1"/>
    <sheet name="AVANCE 30-10-2023" sheetId="2" r:id="rId2"/>
    <sheet name="RESUMEN DE AVANCE 30102023" sheetId="3" r:id="rId3"/>
  </sheets>
  <definedNames>
    <definedName name="_xlnm._FilterDatabase" localSheetId="1" hidden="1">'AVANCE 30-10-2023'!$B$11:$D$23</definedName>
  </definedNames>
  <calcPr calcId="191029"/>
</workbook>
</file>

<file path=xl/calcChain.xml><?xml version="1.0" encoding="utf-8"?>
<calcChain xmlns="http://schemas.openxmlformats.org/spreadsheetml/2006/main">
  <c r="F15" i="3" l="1"/>
  <c r="F17" i="3" s="1"/>
  <c r="E7" i="3" s="1"/>
  <c r="F14" i="3"/>
  <c r="F13" i="3"/>
  <c r="D23" i="2"/>
  <c r="D22" i="2"/>
  <c r="D21" i="2"/>
  <c r="D20" i="2"/>
  <c r="D19" i="2"/>
  <c r="D18" i="2"/>
  <c r="D17" i="2"/>
  <c r="D16" i="2"/>
  <c r="D15" i="2"/>
  <c r="D14" i="2"/>
  <c r="D13" i="2"/>
  <c r="D12" i="2"/>
  <c r="P50" i="1"/>
  <c r="P46" i="1"/>
  <c r="P41" i="1"/>
  <c r="P39" i="1"/>
  <c r="P35" i="1"/>
  <c r="P32" i="1"/>
  <c r="P28" i="1"/>
  <c r="P25" i="1"/>
  <c r="P22" i="1"/>
  <c r="P17" i="1"/>
  <c r="P14" i="1"/>
  <c r="P11" i="1"/>
  <c r="C23" i="2" l="1"/>
  <c r="C22" i="2"/>
  <c r="C21" i="2"/>
  <c r="C20" i="2"/>
  <c r="C19" i="2"/>
  <c r="C18" i="2"/>
  <c r="C17" i="2"/>
  <c r="C16" i="2"/>
  <c r="C15" i="2"/>
  <c r="C14" i="2"/>
  <c r="C13" i="2"/>
  <c r="C12" i="2"/>
  <c r="B13" i="2"/>
  <c r="B14" i="2" s="1"/>
  <c r="B15" i="2" s="1"/>
  <c r="B16" i="2" s="1"/>
  <c r="B17" i="2" s="1"/>
  <c r="B18" i="2" s="1"/>
  <c r="B19" i="2" s="1"/>
  <c r="B20" i="2" s="1"/>
  <c r="B21" i="2" s="1"/>
  <c r="B22" i="2" s="1"/>
  <c r="B23" i="2" s="1"/>
</calcChain>
</file>

<file path=xl/sharedStrings.xml><?xml version="1.0" encoding="utf-8"?>
<sst xmlns="http://schemas.openxmlformats.org/spreadsheetml/2006/main" count="497" uniqueCount="242">
  <si>
    <t>Tipo Modalidad</t>
  </si>
  <si>
    <t>M-3: PLAN DE MEJORAMIENTO</t>
  </si>
  <si>
    <t>Formulario</t>
  </si>
  <si>
    <t>F14.1: PLANES DE MEJORAMIENTO - ENTIDADES</t>
  </si>
  <si>
    <t>Moneda Informe</t>
  </si>
  <si>
    <t>Entidad</t>
  </si>
  <si>
    <t>Fecha</t>
  </si>
  <si>
    <t>Periodicidad</t>
  </si>
  <si>
    <t>SEMESTRAL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</si>
  <si>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</si>
  <si>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</si>
  <si>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</si>
  <si>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</si>
  <si>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</si>
  <si>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</si>
  <si>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</si>
  <si>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</si>
  <si>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</si>
  <si>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</si>
  <si>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</si>
  <si>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</si>
  <si>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</si>
  <si>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</si>
  <si>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</si>
  <si>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</si>
  <si>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2 AVANCE ó SEGUIMIENTO DEL PLAN DE MEJORAMIENTO</t>
  </si>
  <si>
    <t>SECOP</t>
  </si>
  <si>
    <t>Incumplimiento, por parte del ente auditado, de publicar en la plataforma SECOP, la información requerida por el Decreto 1082 de 2015 de los contratos 46, 50, 61, 66, 80, 81 y 86 del 2019; 58, 59 y 70 de 2020 y 115 y 116 de 2021, con el propósito de cumplir con el principio de publicidad y garantizar el control fiscal y el control ciudadano a los recursos del Estado.</t>
  </si>
  <si>
    <t>Esto debido a la inobservancia de los principios de contratación establecidos en la Ley 80 de 1993, en el Decreto 1082 de 2015 y en la Resolución 080 de 2018, la cual adopta el Manual de Contratación del Instituto Nacional de Formación Técnica Profesional de San Andrés y Providencia – INFOTEP y adicionalmente evidencia debilidades en los mecanismos de control interno del auditado.</t>
  </si>
  <si>
    <t>Dar cumplimiento con la Ley 80 de 1993 y demás normas concordantes garantizando la publicación periódica y la consulta pública de los procesos contractuales a través del SECOP garantizando el principio de publicidad y el control ciudadano a los recursos del estado</t>
  </si>
  <si>
    <t>Publicar en el SECOP la información de acuerdo al Decreto 1082 de 2015</t>
  </si>
  <si>
    <t>Publicaciones Periodicas</t>
  </si>
  <si>
    <t>2023/01/30</t>
  </si>
  <si>
    <t>2023/12/14</t>
  </si>
  <si>
    <t>La institucion INFOTEP, viene dando cumplimiento con la publicacion de los contratos en el SECOP, conforme los lineamientos de colombia compra eficiente-</t>
  </si>
  <si>
    <t>FILA_2</t>
  </si>
  <si>
    <t>0</t>
  </si>
  <si>
    <t>Publicar en la página web institucional un link directo a la página del SECOP donde se encuentran los procesos de la entidad para consulta ciudadana</t>
  </si>
  <si>
    <t>2023/02/28</t>
  </si>
  <si>
    <t>la institucion viene publicando de manera periodica los contratos  en su pagina web-</t>
  </si>
  <si>
    <t>FILA_3</t>
  </si>
  <si>
    <t>Verificar que los Links de acceso  a  SECOP publicados en la pagina institucional en materia contractual  faciliten la consulta de los ciudadanos</t>
  </si>
  <si>
    <t>Verificacion</t>
  </si>
  <si>
    <t>2022/12/15</t>
  </si>
  <si>
    <t>Se procedio a verificar los linksn de acceso y estos si permiten acceder al SECOP</t>
  </si>
  <si>
    <t>FILA_4</t>
  </si>
  <si>
    <t>URGENCIA</t>
  </si>
  <si>
    <t>Incumplimiento, por parte del ente auditado, a lo determinado en el artículo 42 y 43 de la Ley 80 de 1993, en lo relacionado con la contratación que se realiza a través de la figura de urgencia manifiesta, en el contrato 058 de 2020, ya que el Instituto no envió a la CGR el expediente del mismo</t>
  </si>
  <si>
    <t>Lo anterior, evidencia la inobservancia de la normatividad que reglamenta el proceso de contratación en las entidades públicas, en especial con lo que tiene que ver con la declaratoria de urgencia manifiesta tal como lo prevé la Ley 80 de 1993, poniendo en riesgo el manejo y dirección responsable de la actividad contractual al interior del ente auditado</t>
  </si>
  <si>
    <t>Adoptar correctivos  a través del cumplimiento en materia de la figura de urgencia manifiesta dando cumplimiento al envio en tiempos de ley a la CGR</t>
  </si>
  <si>
    <t>Reporte de los contratos que se lleguen a realizar por la figura de urgencia manifiesta dentro de los términos definidos por ley</t>
  </si>
  <si>
    <t>Reportes</t>
  </si>
  <si>
    <t>FILA_5</t>
  </si>
  <si>
    <t>Archivo de la evidencia del reporte a la CGR dentro del cuerpo unificado de los contratos que se lleguen a realizar por la figura de urgencia manifiesta</t>
  </si>
  <si>
    <t>Archivo</t>
  </si>
  <si>
    <t>FILA_6</t>
  </si>
  <si>
    <t>La entidad  realizará al interior informes  al comité de contratación sobre los contratos suscritos por urgencia manifiesta, según corresponda</t>
  </si>
  <si>
    <t>Informes</t>
  </si>
  <si>
    <t>FILA_7</t>
  </si>
  <si>
    <t>CONT106</t>
  </si>
  <si>
    <t>Incumplimiento del objeto contractual del cont /suministro No.106 de 2021, consistente en la implementación y puesta en funcionamiento de un nuevo sistema de video vigilancia mediante un circuito cerrado de televisión, ya que de las 36 cámaras contratadas sólo se encontraban instaladas 24, y en el desarrollo de la auditoría, se recuperaron las 12 cámaras faltantes por valor de $6.600.000</t>
  </si>
  <si>
    <t>Lo anterior, se presenta por debilidades en el control interno y en la supervisión del mencionado contrato, lo que conllevó a que se diera una gestión fiscal deficiente y antieconómica del contrato por parte del ente auditado, al certificar haber recibido a satisfacción y pagado el total de los bienes contratados sin que se haya evidenciado el cumplimiento de la obligación contractual.</t>
  </si>
  <si>
    <t>Adopción de mecanismos dentro del sistema de control interno para fortalecer las actividades de supervisión, así como la del manejo y  control del ingreso y custodia de los bienes adquiridos por parte del INFOTEP</t>
  </si>
  <si>
    <t>Hacer procesos de Inducción y Reinducción  a los supervisores en materia de sus responsabilidad en procesos de contratación</t>
  </si>
  <si>
    <t>Induccion y Reinduccion</t>
  </si>
  <si>
    <t>FILA_8</t>
  </si>
  <si>
    <t>Definir  dentro de los estudios previos y en los contratos que se sucriban que los bienes objeto de compra e instalación deben ingresar primeramente al almacén para control de los bienes recibidos, para poder continuar el proceso de instalación y puesta en funcionamiento</t>
  </si>
  <si>
    <t>Adopcion de guia - instrucciones</t>
  </si>
  <si>
    <t>Se viene cumpliento en las compras realizadas por la institucion-  para las compras  se define dentro de los estudios previos y contrato que los mismos deben ingresar al almacen</t>
  </si>
  <si>
    <t>FILA_9</t>
  </si>
  <si>
    <t>Para toda compra de bienes muebles o inmuebles deberá exigirse el certificado de Ingreso de Almacén que sirva como insumo para control de inventario</t>
  </si>
  <si>
    <t>Certificado de Ingreso a almacen</t>
  </si>
  <si>
    <t>FILA_10</t>
  </si>
  <si>
    <t>El supervisor de cada contrato de esta naturaleza de contrato es el responsable directo de la  verificación de las especificaciones técnicas atendiendo lo detallado en los documentos  que ha enviado el área responsable de la adquisición</t>
  </si>
  <si>
    <t>Se viene cumpliento en las compras realizadas por la institucion</t>
  </si>
  <si>
    <t>FILA_11</t>
  </si>
  <si>
    <t>Realizar el reporte al Area Financiera- Contable sobre los bienes muebles o inmuebles adquiridos con los soportes respectivos de recibido, instalacion y puesta en funcionamiento según corresponda a fin de realizar la contabilizacion y pago respectivo</t>
  </si>
  <si>
    <t>Se viene cumpliento en las compras realizadas por la institucion- ya que l os soportes de la compra y contrato entre otros -  son enviados a contabilidad para su analisis y registero contable</t>
  </si>
  <si>
    <t>FILA_12</t>
  </si>
  <si>
    <t>CONT086</t>
  </si>
  <si>
    <t>Incumplimiento del objeto contratado el cual era “Prestación de servicios para la implementación y ejecución de un plan de medios a través de diferentes medios de comunicación masivos y alternativos para el INFOTEP.” y de las falencias, por parte del ente auditado, de la labor de supervisión.</t>
  </si>
  <si>
    <t>Incumplimiento del objeto contratado el cual era “Pr+F22:I24estación de servicios para la implementación y ejecución de un plan de medios a través de diferentes medios de comunicación masivos y alternativos para el INFOTEP.” y de las falencias, por parte del ente auditado, de la labor de supervisión.</t>
  </si>
  <si>
    <t>Fortalecer las labores de supervisión en materia de cumplimiento de los bienes o servicios efectivamente recibidos</t>
  </si>
  <si>
    <t>Hacer procesos de Inducción y Reinducción a los supervisores en materia de sus responsabilidad en procesos de contratación</t>
  </si>
  <si>
    <t>Se hizo una reunion de supervisores en Abril de 2022      En 2023- se dieron instrucciones para realizar talleres a supervisores -  asi como en agosto y septiembre de 2022</t>
  </si>
  <si>
    <t>FILA_13</t>
  </si>
  <si>
    <t>Adoptar medidas de control interno por parte del supervisor para consolidar evidencias y soportes de la ejecución de las actividades por parte del contratista, que sirva de insumo para conciliar con el informe del contratista</t>
  </si>
  <si>
    <t>Consolidar evidencias</t>
  </si>
  <si>
    <t>Informes de supervisores parciales - que contienen  avance del proceso de contratacion, suministro e ingreso al almacen- en caso requerido</t>
  </si>
  <si>
    <t>FILA_14</t>
  </si>
  <si>
    <t>Definir mecanismos de control interno al momento de identificar las necesidades y elaborar los estudios previos, indicando con claridad si existen elementos que requieren ingreso al almacen y así dar cumplimiento a los mecanismos de seguimiento y control</t>
  </si>
  <si>
    <t>Mecanismos de control interno</t>
  </si>
  <si>
    <t>Se viene definiendo dentro de los estudios previos  si el bien o parte delmismo requiere ingresar al almacen</t>
  </si>
  <si>
    <t>FILA_15</t>
  </si>
  <si>
    <t>REDES EL</t>
  </si>
  <si>
    <t>Actividades que se pagaron pero que no se evidenció la ejecución en el contrato 088 de 2021 cuyo objeto es “las labores de mantenimiento, adecuación y mejoramiento del sistema eléctrico de mediana y baja tensión etc, del  INFOTEP” por valor de $237.827.200, - se involucra el contrato 092-2021  por interventoría</t>
  </si>
  <si>
    <t>Lo anterior evidencia, la inobservancia de los mecanismos de control interno, de la normatividad pertinente de la contratación Estatal y de la supervisión e interventoría por lo que para concretar la certeza del sobrecosto se valida como una Indagación Preliminar de acuerdo con el artículo 39 de la Ley 610 de 2000</t>
  </si>
  <si>
    <t>FILA_16</t>
  </si>
  <si>
    <t>Incluír  claramente dentro de los estudios previos y la  minuta del contrato un acápite donde se establecen las responsabilidades de los supervisores acorde a cada contrato</t>
  </si>
  <si>
    <t>Responsabilidades de los supervisores</t>
  </si>
  <si>
    <t>2023/12/31</t>
  </si>
  <si>
    <t>Dentro delos estudios previos y contrato  - se incluye la responsabilidad de los supervisores</t>
  </si>
  <si>
    <t>FILA_17</t>
  </si>
  <si>
    <t>Establecer el estado de los contratos de vigencias anteriores y hasta la fecha pendientes de liquidación y proceder a su plan de liquidación. De conformidad con los términos establecidos en la ley 80 de 1993 en su articulo 60 y demás que la modifican</t>
  </si>
  <si>
    <t>Plan de Liquidacion de contratos</t>
  </si>
  <si>
    <t>FILA_18</t>
  </si>
  <si>
    <t>LIQUIDA</t>
  </si>
  <si>
    <t>El contrato  de obra No.090 -21 Nov 2019,  por $203.243.305. El acta de recibo final fecha 18 de dic. de 2019 y a la fecha se encuentran vencidos los términos para su liquidación, incumpliendo el art 60 de la ley 80, modificado por el art 32 de la Ley 1150 de 2007 y por el art 217 del Dec- 019 de 2012, el art 11 de la Ley 1150 de 2007 y lo señalado en el contrato en la Cláusula XXIV</t>
  </si>
  <si>
    <t>Lo anterior evidencia debilidades en la aplicación de los mecanismos de control, seguimiento y supervisión y a la inobservancia de la normatividad vigente relacionada con el artículo 11 de la Ley 1150 de 2007 y con la cláusula Vigésima cuarta del contrato suscrito, referente a la liquidación de este</t>
  </si>
  <si>
    <t>Dar cumplimiento con lo establecido en la ley 80 de 1993  en su artículo 60 y demás que la modifican con relación a la liquidación oportuna de los contratos  estatales</t>
  </si>
  <si>
    <t>FILA_19</t>
  </si>
  <si>
    <t>FILA_20</t>
  </si>
  <si>
    <t>Establecer un instrumento o mecanismo que garantice la liquidación oportuna de los contratos que por ley deban liquidarse conforme los términos previamente establecidos</t>
  </si>
  <si>
    <t>Instrumento para liquidacion de contratos</t>
  </si>
  <si>
    <t>2023/06/30</t>
  </si>
  <si>
    <t>FILA_21</t>
  </si>
  <si>
    <t>Presentar informes periodicos al Comité de Contratación relacionados con el estado de liquidación de los contratos al cierre de cada vigencia y según corresponda de manera periódica.</t>
  </si>
  <si>
    <t>Informes al Comité de contratacion</t>
  </si>
  <si>
    <t>FILA_22</t>
  </si>
  <si>
    <t>CONT107</t>
  </si>
  <si>
    <t>Falta de planeación en la identificación de la necesidad y actividades a realizar en el Contrato 107 de 2021, cuyo objeto es “Las obras de mantenimiento y adecuación espacios para el mejoramiento de la infraestructura física del  INFOTEP.” Lo que podría ocasionar un mal uso de los recursos públicos.</t>
  </si>
  <si>
    <t>Lo anterior evidencia debilidades en la etapa precontractual y en la formulación de las actividades debido a la falta de identificación real de la necesidad a satisfacer, del mismo modo, al realizar las actividades de seguimiento y supervisión en cuanto a los principios de planeación, transparencia, y al cumplimento de los objetivos de la institución.</t>
  </si>
  <si>
    <t>Dar cumplimiento al artículo 3 de la ley 489 de 1998, en  cuanto al Principio de Planeación, transparencia y cumplimiento de los objetivos institucionales a través de la Contratación, es decir, detallando las necesidades desde la etapa precontractual  y dejando evidencia de su ejecución</t>
  </si>
  <si>
    <t>Dar Instrucciones precisas a las áreas de contratación y contratistas de apoyo para la determinación y consolidación de las necesidades a contratar en el sentido de detallar cada ítem, indicando el lugar o espacio a intervenir dentro de los estudios previos, es decir dentro de toda la  etapa precontractual.</t>
  </si>
  <si>
    <t>Impartir instrucciones</t>
  </si>
  <si>
    <t>Se hizo una reunion de supervisores en Abril de 2022    -asi como en agosto y septiembre de 202- dentro del proceso de auditoria conforme las observaciones  En 2023- se dieron instrucciones para realizar talleres a supervisores - y en procesos de induccion.</t>
  </si>
  <si>
    <t>FILA_23</t>
  </si>
  <si>
    <t>Dar Inducción y Reinducción a los Miembros del Comité de Contratación a fin de que tengan conocimiento de las necesidades de detalle del contenido de los estudios previos y demás documentos que hacen parte de la etapa precontractual y puedan hacer una correcta verificación</t>
  </si>
  <si>
    <t>Impartir Inducción y Reinducción a los Miembros del Comité de Contratación</t>
  </si>
  <si>
    <t>FILA_24</t>
  </si>
  <si>
    <t>Exigir  por parte del supervisor dentro de los  informes parciales  y finales  del Interventor detalle de las obras realizadas por item, el antes y el después de ejecución</t>
  </si>
  <si>
    <t>Informes Parciales y Finales delInteventor</t>
  </si>
  <si>
    <t>FILA_25</t>
  </si>
  <si>
    <t>MANUALES</t>
  </si>
  <si>
    <t>El presente hallazgo tiene que ver con la ausencia, por parte del ente auditado, de manuales de procedimientos para el área financiera Contabilidad, presupuesto y pagaduría.</t>
  </si>
  <si>
    <t>Tales debilidades conllevan a maximizar los riesgos en las áreas que carecen de manuales de procedimientos, consistentes en posible duplicidad de funciones.</t>
  </si>
  <si>
    <t>Dar cumplimiento a la aplicación de Manuales de políticas contables, procedimientos, donde se describan las diferentes formas en que INFOTEP desarrolla las actividades contables  conforme el Procedimiento para la evaluación del Control Interno  contable definido por la CGN en el Numeral  3.2.4 y se asignen las responsabilidades y compromisos a quienes las ejecutan directamente</t>
  </si>
  <si>
    <t>Evaluar y definir dentro de las etapas del proceso contable y financiero las necesidades propias para la adopción de manuales, procedimientos, instructivos y/o guias que definan las responsabilidades y compromisos de los participantes</t>
  </si>
  <si>
    <t>Adopcion de manuales, procedimientos y/o guias e instructivos</t>
  </si>
  <si>
    <t>FILA_26</t>
  </si>
  <si>
    <t>Socialización  y ejecución de los manuales, procedimientos, instructivos y/o guias adoptadas.</t>
  </si>
  <si>
    <t>Socializacion y Ejecucion de  manuales, procedimientos y/o guias e instructivos</t>
  </si>
  <si>
    <t>FILA_27</t>
  </si>
  <si>
    <t>Monitorear y autoevaluar  el cumplimiento de los Manuales, Procedimientos, instructivos y/o guias adoptados por parte de la institucion.</t>
  </si>
  <si>
    <t>Monitoreo y autoevaluacion de manuales, procedimientos y/*o guias e instructivos</t>
  </si>
  <si>
    <t>FILA_28</t>
  </si>
  <si>
    <t>Revisar y actualizar según corresponda los Manuales, Procedimientos, instructivos y/o guias adoptados por parte de la institucion conforme los cambios normativos entre otros.</t>
  </si>
  <si>
    <t>Revisar y actualizar manuales,procedimientos, instructivos y/o guias</t>
  </si>
  <si>
    <t>FILA_29</t>
  </si>
  <si>
    <t>MEJORAMIE</t>
  </si>
  <si>
    <t>Implementación de Programas Ambientales: No existe un programa de uso racional y eficiente de la Energía y Agua Respectivamente en el INFOTEP, No cuenta con un plan manejo de residuos sólidos, además que Existen falencias en la Implementación de programa de Gestión Ambiental.</t>
  </si>
  <si>
    <t>No se cuantifican ni presisan las actividades a realizar generando un  deterioro en el medio ambiente, a causa de los impactos negativos producidos por las actividades propias de la institucion</t>
  </si>
  <si>
    <t>Dar cumplimiento con la normatividad en materia ambiental definida en la ley 373 de 1987, ley 697 de 2011,  decreto 2331 de 2007, decreto 895 de 2008 y decreto  3450 de 2008.</t>
  </si>
  <si>
    <t>Realizar la implementación de la política de gestión ambiental de la institución, aprobada mediante acuerdo 015 de junio 29 de 2021</t>
  </si>
  <si>
    <t>Implementar Politicas Gestion Ambientar</t>
  </si>
  <si>
    <t>Se evidencia la existencia de la politica de gestion ambiental, asi como acciones de socializacion  en materia de control ambiental, procesos de induccion a estudiantes  ya funcionarios nuevos -  se tiene previsto consolidar conforme el Piga- plan operativo para definir indicadores y reportes periodicos</t>
  </si>
  <si>
    <t>FILA_30</t>
  </si>
  <si>
    <t>Dar cumplimiento a las medidas de reducción establecidas en el Plan Integral de Gestión Ambiental – PIGA.</t>
  </si>
  <si>
    <t>Dar cumplimiento a las medidas de reducción establecidas en el Plan Integral de Gestión Ambiental – PIGA. "</t>
  </si>
  <si>
    <t>Aunque no se tiene el PIGA-  la entidad viene realizando acciones positivas en pro del cumplimiento de la politica ambiental - se cuenta con   PLAN DE AUSTERIDAD Y GESTIÓN AMBIENTAL  2022 y  2023- se cuenta co puntos para desechos - debidamente identificados, se tiene cuidado del medio ambiente y se protege los recursos naturales.</t>
  </si>
  <si>
    <t>FILA_31</t>
  </si>
  <si>
    <t>Implementación Plan de Emergencia: Debilidades en la Estructuración e implementación de los mecanismos para la prevención, atención de emergencias y desastres</t>
  </si>
  <si>
    <t>La entidad no cuenta  la evidencia de la elaboracion de simulacros, conformacion de brigadas, planos con ruta de evacuacion  de emergencia, capacitaciones, analisis de vulnerabilidad</t>
  </si>
  <si>
    <t>Dar cumplimiento  al Decreto 919 de 1989, en materia de Implementación de un Plan de Emergencia</t>
  </si>
  <si>
    <t>Socialización del Plan de Emergencias</t>
  </si>
  <si>
    <t>2023/04/30</t>
  </si>
  <si>
    <t>Socializado a traves de pagina Web- a los miembros de las brigadas - dentro del proceso de capacitacion llevado a cabo.</t>
  </si>
  <si>
    <t>FILA_32</t>
  </si>
  <si>
    <t>Procesos de Inducción y reinducción del Plan de Emergencias</t>
  </si>
  <si>
    <t>FILA_33</t>
  </si>
  <si>
    <t>Programar y Ejecutar Simulacros</t>
  </si>
  <si>
    <t>FILA_34</t>
  </si>
  <si>
    <t>Realizar el analisis de vulnerabilidad.</t>
  </si>
  <si>
    <t>Analisis de vulnerabilidad</t>
  </si>
  <si>
    <t>En la pagina 12 del Plan de emergencia del 2022- hay una matriz de vulnerabilidad-  https://www.infotepsai.edu.co/component/search/?searchword=emergencia&amp;searchphrase=all&amp;Itemid=101</t>
  </si>
  <si>
    <t>FILA_35</t>
  </si>
  <si>
    <t>Realizar informe de seguimiento de las  acciones planeadas para cada vigencia del Plan de Emergencias</t>
  </si>
  <si>
    <t>Informes de Seguimiento</t>
  </si>
  <si>
    <t>Informe semestral -de avance plan de emergencias</t>
  </si>
  <si>
    <t>FILA_36</t>
  </si>
  <si>
    <t>Se evidenció que, para la concesión de créditos, no constituye las garantías y demás documentos soporte mínimos requeridos para adelantar acciones de cobro en caso de ser necesarias, por concepto de matrículas, contraviniendo el numeral 152 del RCP, situación que afecta los derechos de cobro a favor de la entidad y la posible pérdida de los recursos</t>
  </si>
  <si>
    <t>Se evidencia que la entidad no constituye en su totalidad las garantías para la asignación de créditos estudiantiles.</t>
  </si>
  <si>
    <t>Teniendo en cuenta la Política de gratuidad del Ministerio de educación, verificar la constitución de garantías cuando el reporte de beneficiados se haga posterior a las fechas de plazos de matrícula de la entidad</t>
  </si>
  <si>
    <t>Identificar si el comité de crédito sigue vigente conforme la creación del Comité institucional de gestion y desempeño</t>
  </si>
  <si>
    <t>Revision de la Vigencia del Comirte de Credito</t>
  </si>
  <si>
    <t>2023/03/30</t>
  </si>
  <si>
    <t>Tal como Comité de Credito - este no se reune- se realizan son reuniones de  para tratar asuntos de deudas o saldos pendientes por  matricula - conforme beneficios matricula cero y deudas de de entidades relacionadas.</t>
  </si>
  <si>
    <t>FILA_37</t>
  </si>
  <si>
    <t>FILA_38</t>
  </si>
  <si>
    <t>Hacer un Análisis de la cartera (si existe) y las modalidades relacionadas con beneficios de entidades del orden nacional en matriculas cero o gratuidad</t>
  </si>
  <si>
    <t>Analisis de Cartera</t>
  </si>
  <si>
    <t>Se realizo reunion  del equipo administrativo  y financiero- el 15 de mayo de 2023 para revisar el tema de los saldo por cobrar por matricula cero  o gratuidad - y para definir el tramite en cada semestre-  en el informe de matriculas admisiones - indica que persisten saldos por transfereir por parte del MEN -ICETEX Y Los diferentes fondos</t>
  </si>
  <si>
    <t>FILA_39</t>
  </si>
  <si>
    <t>Definir la metodología a través de la cual se tramitarán los procesos de matrículas de estudiantes (Matricula cero)  y los terceros a los cuales se les carga la deuda por los trámites iniciados para beneficio de subsidios al 100%</t>
  </si>
  <si>
    <t>Metodologia de Matriculas por beneficios o subsidios</t>
  </si>
  <si>
    <t>No se tiene definida metodologia - para  registro de matricula cero - toda vez que  el reporte,  aprobacion de beneficiarios  y traslado de recursos no dependen del INFOTEP-  si no de  las entidades del orden nacional- las cuales son cambiantes</t>
  </si>
  <si>
    <t>FILA_40</t>
  </si>
  <si>
    <t>Definir  y ejecutar la reuniones del comité de crédito, y/o a traves de otro comité que aasi lo requiera - conforme lo definido en dichos actos administrativos de constitución- o cuando asi se requieran</t>
  </si>
  <si>
    <t>Reuniones de Comité de Credito y/o otro organo de control</t>
  </si>
  <si>
    <t>No existen creditos otorgados por el INFOTEP-   se realizan son reuniones de  para tratar asuntos de deudas o saldos pendientes por  matricula - conforme beneficios matricula cero y deudas de de entidades relacionadas.</t>
  </si>
  <si>
    <t>FILA_41</t>
  </si>
  <si>
    <t>Incumplimiento al Plan de Mejoramiento, el Comité de Crédito de la Institución solamente se reunió en Noviembre de 2012,. Lo anterior muestra no se aprueba la mayoría de las solicitudes de crédito a través del Comité, e inoperancia del mismo, aumentando el riesgo y la cantidad de cuentas incobrables</t>
  </si>
  <si>
    <t>Falta de Continuidad en  las reuniones del Comité de crédito de la Entidad y seguimiento a los créditos.</t>
  </si>
  <si>
    <t>Cumplimiento de un cronograma de reuniones del comité  de crédito de la Entidad</t>
  </si>
  <si>
    <t>Definir  y ejecutar la reuniones del comité de crédito  conforme lo definido en el acto administrativo de constitución</t>
  </si>
  <si>
    <t>Reuniones de Comité de Credito</t>
  </si>
  <si>
    <t>1 SUSCRIPCIÓN DEL PLAN DE MEJORAMIENTO</t>
  </si>
  <si>
    <t>AUDITORIA:   AÑOS 2019, 2020 Y 2021</t>
  </si>
  <si>
    <t>Avance</t>
  </si>
  <si>
    <t xml:space="preserve">HALLAZGO </t>
  </si>
  <si>
    <t>No.
 Hallazgo</t>
  </si>
  <si>
    <t>RESUMEN AVANCE PLAN DE MEJORAMIENTO CGR- OCTUBRE 30 DE 2023</t>
  </si>
  <si>
    <t>A la Fecha octubre 30 de 2023- no se presentaron contratos por urgencia manifiesta-  ya que no existieron eventos que asi dieran lugar a dicho procedimiento</t>
  </si>
  <si>
    <t xml:space="preserve">En 2023- se dieron instrucciones para realizar talleres a supervisores - </t>
  </si>
  <si>
    <t xml:space="preserve">En 2023- se dieron instrucciones para realizar talleres a supervisores -  - no se contrato en la vigencia Plan de Medios-  hasta  el corte 30-10-2023-   se hacen revisiones a traves del comité de contratacion-  </t>
  </si>
  <si>
    <t xml:space="preserve">Se hizo una reunion de supervisores  En 2023- se dieron instrucciones para realizar talleres a supervisores -  se realizaron procesos de capacitacion en materia de supervision </t>
  </si>
  <si>
    <t>A la fecha - del presente reporte se cuenta con  estado de los contratos pendientes de liquidacion-  propuesta  por el profesional de control interno.</t>
  </si>
  <si>
    <t>Se realizaron varias reuniones de supervisores  en 2023- se elecutaron  talleres a supervisores -  durante el pereiodo analizado</t>
  </si>
  <si>
    <t>A  fecha 30-10-2023 informa el vicerector administrativo  que ha sido bajo el avance en la liquidacion de los contratos - sin embargo indica elvicerector administrativo - que avanzo en la liquidacion de varios contratos (2 o 3)</t>
  </si>
  <si>
    <t>A la fecha no se ha definido instrumento  que garantice liquidacion oportuna de contratos</t>
  </si>
  <si>
    <t>Al corte 30-10-2023-  No se han llevado informes de avance al comité de contratacion</t>
  </si>
  <si>
    <t>Se hizo una reunion de supervisores en  2023- se realizaron  talleres a supervisores - y en procesos de induccion.</t>
  </si>
  <si>
    <t xml:space="preserve">A octubre 30 de 2023  se  suscribio un contrato de obra - de mantenimiento de las instalaciones de infotep-  el cual  define los espacios a intervenir-   </t>
  </si>
  <si>
    <t>Se tienen publicados en la pagina web institucional -  y se comparten con el area financiera a traves de correo electronico</t>
  </si>
  <si>
    <t>Se viene avanzando - al cierre del segundo semestre -</t>
  </si>
  <si>
    <t xml:space="preserve">Durante el periodo -no se actualizadon los manuales y procedimientos </t>
  </si>
  <si>
    <t xml:space="preserve">Aunque se realizaron reuniones - del equipo financeiro -  no se definieron actividades objeto de  adopcion de manuales ---  
Existe el manual de politicas contables -  y otros instrumentos </t>
  </si>
  <si>
    <t xml:space="preserve">Aunque no se han realizado a nivel local -  En proceso de Coordinacion - con Bomberos y con el Ente Departamental-  si se han realizado internamente -  </t>
  </si>
  <si>
    <t>Con la politica de Matricula Cero (0) -  la institucion desde hace varios años - no ha adoptado politicas de credito-
Los estudiantes que no son cubiertos con la politica nacional - estos son acogidos con politica interna aprobada por el consejo directivo.</t>
  </si>
  <si>
    <t>Se realizo la consulta - y este no esta vigente - toda vez que no existe politica de credito  APROBADA.</t>
  </si>
  <si>
    <t>RESUMEN AVANCE PLAN DE MEJORAMIENTO OCTUBRE 30 DE 2023</t>
  </si>
  <si>
    <t xml:space="preserve">NUMERO DE HALLZAGOS </t>
  </si>
  <si>
    <t>AVANCE TOTAL</t>
  </si>
  <si>
    <t>DETALLE</t>
  </si>
  <si>
    <t xml:space="preserve">AVANCE DEL </t>
  </si>
  <si>
    <t>No. Hallazgos</t>
  </si>
  <si>
    <t>TOTAL</t>
  </si>
  <si>
    <t>60-79 %</t>
  </si>
  <si>
    <t>80 -99 %</t>
  </si>
  <si>
    <t xml:space="preserve">Avance </t>
  </si>
  <si>
    <t>0-59 %</t>
  </si>
  <si>
    <t>SUMA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</si>
</sst>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yyyy/mm/dd"/>
  </numFmts>
  <fonts count="12" x14ac:knownFonts="1">
    <font>
      <sz val="11"/>
      <color indexed="8"/>
      <name val="Calibri"/>
      <family val="2"/>
      <scheme val="minor"/>
    </font>
    <font>
      <b/>
      <sz val="11"/>
      <color indexed="9"/>
      <name val="Calibri"/>
      <family val="2"/>
    </font>
    <font>
      <b/>
      <sz val="11"/>
      <color indexed="8"/>
      <name val="Calibri"/>
      <family val="2"/>
    </font>
    <font>
      <b/>
      <sz val="11"/>
      <color indexed="8"/>
      <name val="Calibri"/>
      <family val="2"/>
      <scheme val="minor"/>
    </font>
    <font>
      <b/>
      <sz val="12"/>
      <color indexed="8"/>
      <name val="Calibri"/>
      <family val="2"/>
      <scheme val="minor"/>
    </font>
    <font>
      <b/>
      <sz val="14"/>
      <color indexed="8"/>
      <name val="Calibri"/>
      <family val="2"/>
      <scheme val="minor"/>
    </font>
    <font>
      <sz val="14"/>
      <color indexed="8"/>
      <name val="Calibri"/>
      <family val="2"/>
      <scheme val="minor"/>
    </font>
    <font>
      <sz val="11"/>
      <color indexed="8"/>
      <name val="Calibri"/>
      <family val="2"/>
      <scheme val="minor"/>
    </font>
    <font>
      <b/>
      <sz val="18"/>
      <color rgb="FFFF0000"/>
      <name val="Calibri"/>
      <family val="2"/>
      <scheme val="minor"/>
    </font>
    <font>
      <b/>
      <sz val="16"/>
      <color indexed="8"/>
      <name val="Calibri"/>
      <family val="2"/>
      <scheme val="minor"/>
    </font>
    <font>
      <sz val="16"/>
      <color indexed="8"/>
      <name val="Calibri"/>
      <family val="2"/>
      <scheme val="minor"/>
    </font>
    <font>
      <b/>
      <sz val="20"/>
      <color indexed="8"/>
      <name val="Calibri"/>
      <family val="2"/>
      <scheme val="minor"/>
    </font>
  </fonts>
  <fills count="11">
    <fill>
      <patternFill patternType="none"/>
    </fill>
    <fill>
      <patternFill patternType="gray125"/>
    </fill>
    <fill>
      <patternFill patternType="solid">
        <fgColor indexed="54"/>
      </patternFill>
    </fill>
    <fill>
      <patternFill patternType="solid">
        <fgColor indexed="9"/>
      </patternFill>
    </fill>
    <fill>
      <patternFill patternType="solid">
        <fgColor rgb="FFFFFF00"/>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92D050"/>
        <bgColor indexed="64"/>
      </patternFill>
    </fill>
    <fill>
      <patternFill patternType="solid">
        <fgColor rgb="FF29F79A"/>
        <bgColor indexed="64"/>
      </patternFill>
    </fill>
    <fill>
      <patternFill patternType="solid">
        <fgColor theme="5" tint="0.39997558519241921"/>
        <bgColor indexed="64"/>
      </patternFill>
    </fill>
    <fill>
      <patternFill patternType="solid">
        <fgColor rgb="FF00B0F0"/>
        <bgColor indexed="64"/>
      </patternFill>
    </fill>
  </fills>
  <borders count="23">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thin">
        <color auto="1"/>
      </right>
      <top style="thin">
        <color auto="1"/>
      </top>
      <bottom/>
      <diagonal/>
    </border>
    <border>
      <left/>
      <right style="medium">
        <color indexed="64"/>
      </right>
      <top/>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s>
  <cellStyleXfs count="2">
    <xf numFmtId="0" fontId="0" fillId="0" borderId="0"/>
    <xf numFmtId="43" fontId="7" fillId="0" borderId="0" applyFont="0" applyFill="0" applyBorder="0" applyAlignment="0" applyProtection="0"/>
  </cellStyleXfs>
  <cellXfs count="93">
    <xf numFmtId="0" fontId="0" fillId="0" borderId="0" xfId="0"/>
    <xf numFmtId="0" fontId="1" fillId="2" borderId="1" xfId="0" applyFont="1" applyFill="1" applyBorder="1" applyAlignment="1">
      <alignment horizontal="center" vertical="center"/>
    </xf>
    <xf numFmtId="164" fontId="0" fillId="3" borderId="2" xfId="0" applyNumberFormat="1" applyFill="1" applyBorder="1" applyAlignment="1" applyProtection="1">
      <alignment vertical="center"/>
      <protection locked="0"/>
    </xf>
    <xf numFmtId="0" fontId="0" fillId="3" borderId="2" xfId="0"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3" fillId="0" borderId="2" xfId="0" applyFont="1" applyBorder="1" applyAlignment="1">
      <alignment horizontal="center" vertical="center" wrapText="1"/>
    </xf>
    <xf numFmtId="0" fontId="5" fillId="4" borderId="2" xfId="0" applyFont="1" applyFill="1" applyBorder="1" applyAlignment="1">
      <alignment horizontal="center" vertical="center" wrapText="1"/>
    </xf>
    <xf numFmtId="0" fontId="0" fillId="0" borderId="2" xfId="0" applyBorder="1" applyAlignment="1">
      <alignment horizontal="center" vertical="center" wrapText="1"/>
    </xf>
    <xf numFmtId="0" fontId="4" fillId="7" borderId="2" xfId="0" applyFont="1" applyFill="1" applyBorder="1" applyAlignment="1">
      <alignment horizontal="center" vertical="center" wrapText="1"/>
    </xf>
    <xf numFmtId="0" fontId="4" fillId="8" borderId="2" xfId="0" applyFont="1" applyFill="1" applyBorder="1" applyAlignment="1">
      <alignment horizontal="center" vertical="center" wrapText="1"/>
    </xf>
    <xf numFmtId="0" fontId="0" fillId="8" borderId="2" xfId="0" applyFill="1" applyBorder="1" applyAlignment="1" applyProtection="1">
      <alignment vertical="center"/>
      <protection locked="0"/>
    </xf>
    <xf numFmtId="0" fontId="1" fillId="2" borderId="1" xfId="0" applyFont="1" applyFill="1" applyBorder="1" applyAlignment="1">
      <alignment horizontal="center" vertical="center"/>
    </xf>
    <xf numFmtId="0" fontId="0" fillId="0" borderId="0" xfId="0"/>
    <xf numFmtId="0" fontId="6" fillId="5" borderId="4" xfId="0" applyFont="1" applyFill="1" applyBorder="1" applyAlignment="1">
      <alignment horizontal="center"/>
    </xf>
    <xf numFmtId="0" fontId="6" fillId="5" borderId="5" xfId="0" applyFont="1" applyFill="1" applyBorder="1" applyAlignment="1">
      <alignment horizontal="center"/>
    </xf>
    <xf numFmtId="0" fontId="6" fillId="5" borderId="6" xfId="0" applyFont="1" applyFill="1" applyBorder="1" applyAlignment="1">
      <alignment horizontal="center"/>
    </xf>
    <xf numFmtId="0" fontId="5" fillId="6" borderId="4" xfId="0" applyFont="1" applyFill="1" applyBorder="1" applyAlignment="1">
      <alignment horizontal="center"/>
    </xf>
    <xf numFmtId="0" fontId="5" fillId="6" borderId="5" xfId="0" applyFont="1" applyFill="1" applyBorder="1" applyAlignment="1">
      <alignment horizontal="center"/>
    </xf>
    <xf numFmtId="0" fontId="5" fillId="6" borderId="6" xfId="0" applyFont="1" applyFill="1" applyBorder="1" applyAlignment="1">
      <alignment horizontal="center"/>
    </xf>
    <xf numFmtId="0" fontId="0" fillId="3" borderId="2" xfId="0" applyFill="1" applyBorder="1" applyAlignment="1" applyProtection="1">
      <alignment horizontal="justify" vertical="justify" wrapText="1"/>
      <protection locked="0"/>
    </xf>
    <xf numFmtId="0" fontId="0" fillId="0" borderId="0" xfId="0" applyAlignment="1">
      <alignment horizontal="justify" vertical="justify" wrapText="1"/>
    </xf>
    <xf numFmtId="0" fontId="1" fillId="2" borderId="1" xfId="0" applyFont="1" applyFill="1" applyBorder="1" applyAlignment="1">
      <alignment horizontal="justify" vertical="justify" wrapText="1"/>
    </xf>
    <xf numFmtId="0" fontId="0" fillId="0" borderId="0" xfId="0" applyAlignment="1">
      <alignment horizontal="center" vertical="center" wrapText="1"/>
    </xf>
    <xf numFmtId="0" fontId="1" fillId="2" borderId="1" xfId="0" applyFont="1" applyFill="1" applyBorder="1" applyAlignment="1">
      <alignment horizontal="center" vertical="center" wrapText="1"/>
    </xf>
    <xf numFmtId="0" fontId="0" fillId="3" borderId="2" xfId="0" applyFill="1" applyBorder="1" applyAlignment="1" applyProtection="1">
      <alignment horizontal="center" vertical="center" wrapText="1"/>
      <protection locked="0"/>
    </xf>
    <xf numFmtId="0" fontId="0" fillId="6" borderId="2" xfId="0" applyFill="1" applyBorder="1" applyAlignment="1" applyProtection="1">
      <alignment horizontal="center" vertical="center" wrapText="1"/>
      <protection locked="0"/>
    </xf>
    <xf numFmtId="0" fontId="8" fillId="8" borderId="2" xfId="0" applyFont="1" applyFill="1" applyBorder="1" applyAlignment="1" applyProtection="1">
      <alignment vertical="center"/>
      <protection locked="0"/>
    </xf>
    <xf numFmtId="0" fontId="3" fillId="7" borderId="2" xfId="0" applyFont="1" applyFill="1" applyBorder="1" applyAlignment="1" applyProtection="1">
      <alignment horizontal="center" vertical="center"/>
      <protection locked="0"/>
    </xf>
    <xf numFmtId="0" fontId="0" fillId="7" borderId="8" xfId="0" applyFill="1" applyBorder="1" applyAlignment="1">
      <alignment horizontal="center" vertical="center" wrapText="1"/>
    </xf>
    <xf numFmtId="0" fontId="0" fillId="7" borderId="9" xfId="0" applyFill="1" applyBorder="1" applyAlignment="1">
      <alignment horizontal="center" vertical="center" wrapText="1"/>
    </xf>
    <xf numFmtId="0" fontId="0" fillId="7" borderId="10" xfId="0" applyFill="1" applyBorder="1" applyAlignment="1">
      <alignment horizontal="center" vertical="center" wrapText="1"/>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5" fillId="7" borderId="8" xfId="0" applyFont="1" applyFill="1" applyBorder="1" applyAlignment="1">
      <alignment horizontal="center" vertical="center" wrapText="1"/>
    </xf>
    <xf numFmtId="0" fontId="5" fillId="7" borderId="9" xfId="0" applyFont="1" applyFill="1" applyBorder="1" applyAlignment="1">
      <alignment horizontal="center" vertical="center" wrapText="1"/>
    </xf>
    <xf numFmtId="0" fontId="5" fillId="7" borderId="10" xfId="0" applyFont="1" applyFill="1" applyBorder="1" applyAlignment="1">
      <alignment horizontal="center" vertical="center" wrapText="1"/>
    </xf>
    <xf numFmtId="2" fontId="5" fillId="7" borderId="8" xfId="0" applyNumberFormat="1" applyFont="1" applyFill="1" applyBorder="1" applyAlignment="1">
      <alignment horizontal="center" vertical="center" wrapText="1"/>
    </xf>
    <xf numFmtId="2" fontId="5" fillId="7" borderId="9" xfId="0" applyNumberFormat="1" applyFont="1" applyFill="1" applyBorder="1" applyAlignment="1">
      <alignment horizontal="center" vertical="center" wrapText="1"/>
    </xf>
    <xf numFmtId="2" fontId="5" fillId="7" borderId="10" xfId="0" applyNumberFormat="1" applyFont="1" applyFill="1" applyBorder="1" applyAlignment="1">
      <alignment horizontal="center" vertical="center" wrapText="1"/>
    </xf>
    <xf numFmtId="0" fontId="9" fillId="7" borderId="8" xfId="0" applyFont="1" applyFill="1" applyBorder="1" applyAlignment="1">
      <alignment horizontal="center" vertical="center" wrapText="1"/>
    </xf>
    <xf numFmtId="0" fontId="9" fillId="7" borderId="10" xfId="0" applyFont="1" applyFill="1" applyBorder="1" applyAlignment="1">
      <alignment horizontal="center" vertical="center" wrapText="1"/>
    </xf>
    <xf numFmtId="0" fontId="0" fillId="3" borderId="2" xfId="0" applyFill="1" applyBorder="1" applyAlignment="1" applyProtection="1">
      <alignment horizontal="center" vertical="center"/>
      <protection locked="0"/>
    </xf>
    <xf numFmtId="0" fontId="9" fillId="9" borderId="8" xfId="0" applyFont="1" applyFill="1" applyBorder="1" applyAlignment="1">
      <alignment horizontal="center" vertical="center" wrapText="1"/>
    </xf>
    <xf numFmtId="0" fontId="9" fillId="9" borderId="10" xfId="0" applyFont="1" applyFill="1" applyBorder="1" applyAlignment="1">
      <alignment horizontal="center" vertical="center" wrapText="1"/>
    </xf>
    <xf numFmtId="0" fontId="10" fillId="0" borderId="0" xfId="0" applyFont="1" applyAlignment="1">
      <alignment horizontal="center" vertical="center" wrapText="1"/>
    </xf>
    <xf numFmtId="0" fontId="10" fillId="9" borderId="8" xfId="0" applyFont="1" applyFill="1" applyBorder="1" applyAlignment="1">
      <alignment horizontal="center" vertical="center" wrapText="1"/>
    </xf>
    <xf numFmtId="0" fontId="10" fillId="9" borderId="9" xfId="0" applyFont="1" applyFill="1" applyBorder="1" applyAlignment="1">
      <alignment horizontal="center" vertical="center" wrapText="1"/>
    </xf>
    <xf numFmtId="0" fontId="10" fillId="9" borderId="10" xfId="0" applyFont="1" applyFill="1" applyBorder="1" applyAlignment="1">
      <alignment horizontal="center" vertical="center" wrapText="1"/>
    </xf>
    <xf numFmtId="0" fontId="9" fillId="9" borderId="9" xfId="0" applyFont="1" applyFill="1" applyBorder="1" applyAlignment="1">
      <alignment horizontal="center" vertical="center" wrapText="1"/>
    </xf>
    <xf numFmtId="2" fontId="9" fillId="9" borderId="8" xfId="0" applyNumberFormat="1" applyFont="1" applyFill="1" applyBorder="1" applyAlignment="1">
      <alignment horizontal="center" vertical="center" wrapText="1"/>
    </xf>
    <xf numFmtId="2" fontId="9" fillId="9" borderId="9" xfId="0" applyNumberFormat="1" applyFont="1" applyFill="1" applyBorder="1" applyAlignment="1">
      <alignment horizontal="center" vertical="center" wrapText="1"/>
    </xf>
    <xf numFmtId="2" fontId="9" fillId="9" borderId="10" xfId="0" applyNumberFormat="1" applyFont="1" applyFill="1" applyBorder="1" applyAlignment="1">
      <alignment horizontal="center" vertical="center" wrapText="1"/>
    </xf>
    <xf numFmtId="2" fontId="4" fillId="8" borderId="2" xfId="0" applyNumberFormat="1" applyFont="1" applyFill="1" applyBorder="1" applyAlignment="1">
      <alignment horizontal="center" vertical="center" wrapText="1"/>
    </xf>
    <xf numFmtId="2" fontId="4" fillId="7" borderId="2" xfId="0" applyNumberFormat="1" applyFont="1" applyFill="1" applyBorder="1" applyAlignment="1">
      <alignment horizontal="center" vertical="center" wrapText="1"/>
    </xf>
    <xf numFmtId="0" fontId="4" fillId="0" borderId="4" xfId="0" applyFont="1" applyBorder="1" applyAlignment="1">
      <alignment horizontal="center"/>
    </xf>
    <xf numFmtId="0" fontId="4" fillId="0" borderId="6" xfId="0" applyFont="1" applyBorder="1" applyAlignment="1">
      <alignment horizontal="center"/>
    </xf>
    <xf numFmtId="0" fontId="5" fillId="0" borderId="4" xfId="0" applyFont="1" applyBorder="1" applyAlignment="1">
      <alignment horizontal="center"/>
    </xf>
    <xf numFmtId="0" fontId="5" fillId="0" borderId="6" xfId="0" applyFont="1" applyBorder="1" applyAlignment="1">
      <alignment horizontal="center"/>
    </xf>
    <xf numFmtId="0" fontId="9" fillId="0" borderId="4" xfId="0" applyFont="1" applyBorder="1" applyAlignment="1">
      <alignment horizontal="center"/>
    </xf>
    <xf numFmtId="0" fontId="9" fillId="0" borderId="6" xfId="0" applyFont="1" applyBorder="1" applyAlignment="1">
      <alignment horizontal="center"/>
    </xf>
    <xf numFmtId="0" fontId="0" fillId="0" borderId="7" xfId="0" applyBorder="1" applyAlignment="1"/>
    <xf numFmtId="0" fontId="0" fillId="0" borderId="11" xfId="0"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43" fontId="11" fillId="8" borderId="4" xfId="1" applyFont="1" applyFill="1" applyBorder="1" applyAlignment="1">
      <alignment horizontal="center"/>
    </xf>
    <xf numFmtId="43" fontId="11" fillId="8" borderId="6" xfId="1" applyFont="1" applyFill="1" applyBorder="1" applyAlignment="1">
      <alignment horizontal="center"/>
    </xf>
    <xf numFmtId="0" fontId="0" fillId="8" borderId="3" xfId="0" applyFill="1" applyBorder="1" applyAlignment="1">
      <alignment horizontal="center" vertical="center" wrapText="1"/>
    </xf>
    <xf numFmtId="9" fontId="0" fillId="8" borderId="3" xfId="0" applyNumberFormat="1" applyFill="1" applyBorder="1" applyAlignment="1">
      <alignment horizontal="center" vertical="center" wrapText="1"/>
    </xf>
    <xf numFmtId="0" fontId="0" fillId="9" borderId="3" xfId="0" applyFill="1" applyBorder="1" applyAlignment="1">
      <alignment horizontal="center" vertical="center" wrapText="1"/>
    </xf>
    <xf numFmtId="9" fontId="0" fillId="9" borderId="3" xfId="0" applyNumberFormat="1" applyFill="1" applyBorder="1" applyAlignment="1">
      <alignment horizontal="center" vertical="center" wrapText="1"/>
    </xf>
    <xf numFmtId="0" fontId="0" fillId="4" borderId="3" xfId="0" applyFill="1" applyBorder="1" applyAlignment="1">
      <alignment horizontal="center" vertical="center" wrapText="1"/>
    </xf>
    <xf numFmtId="0" fontId="0" fillId="0" borderId="15" xfId="0" applyBorder="1" applyAlignment="1">
      <alignment horizontal="center" vertical="center" wrapText="1"/>
    </xf>
    <xf numFmtId="0" fontId="5" fillId="10" borderId="4" xfId="0" applyFont="1" applyFill="1" applyBorder="1" applyAlignment="1">
      <alignment horizontal="center" vertical="center" wrapText="1"/>
    </xf>
    <xf numFmtId="0" fontId="5" fillId="10" borderId="5" xfId="0" applyFont="1" applyFill="1" applyBorder="1" applyAlignment="1">
      <alignment horizontal="center" vertical="center" wrapText="1"/>
    </xf>
    <xf numFmtId="0" fontId="5" fillId="10" borderId="6" xfId="0" applyFont="1" applyFill="1" applyBorder="1" applyAlignment="1">
      <alignment horizontal="center" vertical="center" wrapText="1"/>
    </xf>
    <xf numFmtId="0" fontId="0" fillId="0" borderId="7" xfId="0" applyBorder="1"/>
    <xf numFmtId="0" fontId="0" fillId="0" borderId="0" xfId="0" applyBorder="1"/>
    <xf numFmtId="0" fontId="0" fillId="0" borderId="16" xfId="0" applyBorder="1"/>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8" borderId="19" xfId="0" applyFill="1" applyBorder="1" applyAlignment="1">
      <alignment horizontal="center" vertical="center" wrapText="1"/>
    </xf>
    <xf numFmtId="0" fontId="0" fillId="8" borderId="20" xfId="0" applyFill="1" applyBorder="1" applyAlignment="1">
      <alignment horizontal="center" vertical="center" wrapText="1"/>
    </xf>
    <xf numFmtId="2" fontId="0" fillId="8" borderId="20" xfId="0" applyNumberFormat="1" applyFill="1" applyBorder="1" applyAlignment="1">
      <alignment horizontal="center" vertical="center" wrapText="1"/>
    </xf>
    <xf numFmtId="0" fontId="0" fillId="9" borderId="19" xfId="0" applyFill="1" applyBorder="1" applyAlignment="1">
      <alignment horizontal="center" vertical="center" wrapText="1"/>
    </xf>
    <xf numFmtId="2" fontId="0" fillId="9" borderId="20" xfId="0" applyNumberFormat="1" applyFill="1" applyBorder="1" applyAlignment="1">
      <alignment horizontal="center" vertical="center" wrapText="1"/>
    </xf>
    <xf numFmtId="0" fontId="0" fillId="4" borderId="19" xfId="0" applyFill="1" applyBorder="1" applyAlignment="1">
      <alignment horizontal="center" vertical="center" wrapText="1"/>
    </xf>
    <xf numFmtId="0" fontId="0" fillId="4" borderId="20" xfId="0" applyFill="1" applyBorder="1" applyAlignment="1">
      <alignment horizontal="center" vertical="center" wrapText="1"/>
    </xf>
    <xf numFmtId="0" fontId="0" fillId="0" borderId="21" xfId="0" applyBorder="1" applyAlignment="1">
      <alignment horizontal="center" vertical="center" wrapText="1"/>
    </xf>
    <xf numFmtId="0" fontId="0" fillId="0" borderId="22" xfId="0" applyBorder="1" applyAlignment="1">
      <alignment horizontal="center" vertical="center" wrapText="1"/>
    </xf>
    <xf numFmtId="2" fontId="5" fillId="0" borderId="2" xfId="0" applyNumberFormat="1" applyFont="1" applyBorder="1" applyAlignment="1">
      <alignment horizontal="center" vertical="center" wrapText="1"/>
    </xf>
    <xf numFmtId="0" fontId="4" fillId="0" borderId="5" xfId="0" applyFont="1" applyBorder="1" applyAlignment="1">
      <alignment horizontal="center"/>
    </xf>
  </cellXfs>
  <cellStyles count="2">
    <cellStyle name="Millares" xfId="1" builtinId="3"/>
    <cellStyle name="Normal" xfId="0" builtinId="0"/>
  </cellStyles>
  <dxfs count="0"/>
  <tableStyles count="0" defaultTableStyle="TableStyleMedium2" defaultPivotStyle="PivotStyleLight16"/>
  <colors>
    <mruColors>
      <color rgb="FF29F7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2</xdr:row>
      <xdr:rowOff>26874</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W351003"/>
  <sheetViews>
    <sheetView topLeftCell="A26" zoomScale="71" zoomScaleNormal="71" workbookViewId="0">
      <selection activeCell="H28" sqref="H28"/>
    </sheetView>
  </sheetViews>
  <sheetFormatPr baseColWidth="10" defaultColWidth="9.140625" defaultRowHeight="21" x14ac:dyDescent="0.25"/>
  <cols>
    <col min="2" max="2" width="12" customWidth="1"/>
    <col min="3" max="3" width="27" customWidth="1"/>
    <col min="4" max="4" width="21" hidden="1" customWidth="1"/>
    <col min="5" max="5" width="30" customWidth="1"/>
    <col min="6" max="6" width="24" hidden="1" customWidth="1"/>
    <col min="7" max="7" width="22" hidden="1" customWidth="1"/>
    <col min="8" max="8" width="31" style="20" customWidth="1"/>
    <col min="9" max="9" width="25.42578125" customWidth="1"/>
    <col min="10" max="10" width="47" hidden="1" customWidth="1"/>
    <col min="11" max="11" width="35" hidden="1" customWidth="1"/>
    <col min="12" max="12" width="40" hidden="1" customWidth="1"/>
    <col min="13" max="13" width="32.85546875" hidden="1" customWidth="1"/>
    <col min="14" max="14" width="13.42578125" customWidth="1"/>
    <col min="15" max="15" width="85.7109375" style="22" customWidth="1"/>
    <col min="16" max="16" width="16.42578125" bestFit="1" customWidth="1"/>
    <col min="17" max="256" width="8" hidden="1"/>
    <col min="257" max="257" width="16.42578125" style="45" bestFit="1" customWidth="1"/>
  </cols>
  <sheetData>
    <row r="1" spans="1:257" x14ac:dyDescent="0.25">
      <c r="B1" s="1" t="s">
        <v>0</v>
      </c>
      <c r="C1" s="1">
        <v>53</v>
      </c>
      <c r="D1" s="1" t="s">
        <v>1</v>
      </c>
    </row>
    <row r="2" spans="1:257" x14ac:dyDescent="0.25">
      <c r="B2" s="1" t="s">
        <v>2</v>
      </c>
      <c r="C2" s="1">
        <v>400</v>
      </c>
      <c r="D2" s="1" t="s">
        <v>3</v>
      </c>
    </row>
    <row r="3" spans="1:257" x14ac:dyDescent="0.25">
      <c r="B3" s="1" t="s">
        <v>4</v>
      </c>
      <c r="C3" s="1">
        <v>1</v>
      </c>
    </row>
    <row r="4" spans="1:257" x14ac:dyDescent="0.25">
      <c r="B4" s="1" t="s">
        <v>5</v>
      </c>
      <c r="C4" s="1">
        <v>399</v>
      </c>
    </row>
    <row r="5" spans="1:257" x14ac:dyDescent="0.25">
      <c r="B5" s="1" t="s">
        <v>6</v>
      </c>
      <c r="C5" s="4">
        <v>45107</v>
      </c>
    </row>
    <row r="6" spans="1:257" x14ac:dyDescent="0.25">
      <c r="B6" s="1" t="s">
        <v>7</v>
      </c>
      <c r="C6" s="1">
        <v>6</v>
      </c>
      <c r="D6" s="1" t="s">
        <v>8</v>
      </c>
    </row>
    <row r="8" spans="1:257" x14ac:dyDescent="0.25">
      <c r="A8" s="1" t="s">
        <v>9</v>
      </c>
      <c r="B8" s="11" t="s">
        <v>10</v>
      </c>
      <c r="C8" s="12"/>
      <c r="D8" s="12"/>
      <c r="E8" s="12"/>
      <c r="F8" s="12"/>
      <c r="G8" s="12"/>
      <c r="H8" s="12"/>
      <c r="I8" s="12"/>
      <c r="J8" s="12"/>
      <c r="K8" s="12"/>
      <c r="L8" s="12"/>
      <c r="M8" s="12"/>
      <c r="N8" s="12"/>
      <c r="O8" s="12"/>
    </row>
    <row r="9" spans="1:257" x14ac:dyDescent="0.25">
      <c r="C9" s="1">
        <v>4</v>
      </c>
      <c r="D9" s="1">
        <v>8</v>
      </c>
      <c r="E9" s="1">
        <v>12</v>
      </c>
      <c r="F9" s="1">
        <v>16</v>
      </c>
      <c r="G9" s="1">
        <v>20</v>
      </c>
      <c r="H9" s="21">
        <v>24</v>
      </c>
      <c r="I9" s="1">
        <v>28</v>
      </c>
      <c r="J9" s="1">
        <v>31</v>
      </c>
      <c r="K9" s="1">
        <v>32</v>
      </c>
      <c r="L9" s="1">
        <v>36</v>
      </c>
      <c r="M9" s="1">
        <v>40</v>
      </c>
      <c r="N9" s="1">
        <v>44</v>
      </c>
      <c r="O9" s="23">
        <v>48</v>
      </c>
    </row>
    <row r="10" spans="1:257" ht="21.75" thickBot="1" x14ac:dyDescent="0.3">
      <c r="C10" s="1" t="s">
        <v>11</v>
      </c>
      <c r="D10" s="1" t="s">
        <v>12</v>
      </c>
      <c r="E10" s="1" t="s">
        <v>13</v>
      </c>
      <c r="F10" s="1" t="s">
        <v>14</v>
      </c>
      <c r="G10" s="1" t="s">
        <v>15</v>
      </c>
      <c r="H10" s="21" t="s">
        <v>16</v>
      </c>
      <c r="I10" s="1" t="s">
        <v>17</v>
      </c>
      <c r="J10" s="1" t="s">
        <v>18</v>
      </c>
      <c r="K10" s="1" t="s">
        <v>19</v>
      </c>
      <c r="L10" s="1" t="s">
        <v>20</v>
      </c>
      <c r="M10" s="1" t="s">
        <v>21</v>
      </c>
      <c r="N10" s="1" t="s">
        <v>22</v>
      </c>
      <c r="O10" s="23" t="s">
        <v>23</v>
      </c>
    </row>
    <row r="11" spans="1:257" ht="45.75" thickBot="1" x14ac:dyDescent="0.3">
      <c r="A11" s="1">
        <v>1</v>
      </c>
      <c r="B11" t="s">
        <v>24</v>
      </c>
      <c r="C11" s="3" t="s">
        <v>25</v>
      </c>
      <c r="D11" s="3" t="s">
        <v>26</v>
      </c>
      <c r="E11" s="3" t="s">
        <v>27</v>
      </c>
      <c r="F11" s="3" t="s">
        <v>28</v>
      </c>
      <c r="G11" s="3" t="s">
        <v>29</v>
      </c>
      <c r="H11" s="19" t="s">
        <v>30</v>
      </c>
      <c r="I11" s="3" t="s">
        <v>31</v>
      </c>
      <c r="J11" s="3">
        <v>12</v>
      </c>
      <c r="K11" s="2" t="s">
        <v>32</v>
      </c>
      <c r="L11" s="2" t="s">
        <v>33</v>
      </c>
      <c r="M11" s="3">
        <v>48</v>
      </c>
      <c r="N11" s="27">
        <v>100</v>
      </c>
      <c r="O11" s="24" t="s">
        <v>34</v>
      </c>
      <c r="P11" s="28">
        <f>SUM(N11:N13)/3</f>
        <v>100</v>
      </c>
      <c r="IW11" s="46">
        <v>1</v>
      </c>
    </row>
    <row r="12" spans="1:257" ht="75.75" thickBot="1" x14ac:dyDescent="0.3">
      <c r="A12" s="1">
        <v>2</v>
      </c>
      <c r="B12" t="s">
        <v>35</v>
      </c>
      <c r="C12" s="3" t="s">
        <v>25</v>
      </c>
      <c r="D12" s="3" t="s">
        <v>36</v>
      </c>
      <c r="E12" s="3" t="s">
        <v>36</v>
      </c>
      <c r="F12" s="3" t="s">
        <v>36</v>
      </c>
      <c r="G12" s="3" t="s">
        <v>36</v>
      </c>
      <c r="H12" s="19" t="s">
        <v>37</v>
      </c>
      <c r="I12" s="3" t="s">
        <v>31</v>
      </c>
      <c r="J12" s="3">
        <v>12</v>
      </c>
      <c r="K12" s="2" t="s">
        <v>32</v>
      </c>
      <c r="L12" s="2" t="s">
        <v>38</v>
      </c>
      <c r="M12" s="3">
        <v>4</v>
      </c>
      <c r="N12" s="27">
        <v>100</v>
      </c>
      <c r="O12" s="24" t="s">
        <v>39</v>
      </c>
      <c r="P12" s="29"/>
      <c r="IW12" s="47"/>
    </row>
    <row r="13" spans="1:257" ht="75.75" thickBot="1" x14ac:dyDescent="0.3">
      <c r="A13" s="1">
        <v>3</v>
      </c>
      <c r="B13" t="s">
        <v>40</v>
      </c>
      <c r="C13" s="3" t="s">
        <v>25</v>
      </c>
      <c r="D13" s="3" t="s">
        <v>36</v>
      </c>
      <c r="E13" s="3" t="s">
        <v>36</v>
      </c>
      <c r="F13" s="3" t="s">
        <v>36</v>
      </c>
      <c r="G13" s="3" t="s">
        <v>36</v>
      </c>
      <c r="H13" s="19" t="s">
        <v>41</v>
      </c>
      <c r="I13" s="3" t="s">
        <v>42</v>
      </c>
      <c r="J13" s="3">
        <v>4</v>
      </c>
      <c r="K13" s="2" t="s">
        <v>43</v>
      </c>
      <c r="L13" s="2" t="s">
        <v>33</v>
      </c>
      <c r="M13" s="3">
        <v>52</v>
      </c>
      <c r="N13" s="27">
        <v>100</v>
      </c>
      <c r="O13" s="24" t="s">
        <v>44</v>
      </c>
      <c r="P13" s="30"/>
      <c r="IW13" s="48"/>
    </row>
    <row r="14" spans="1:257" ht="60.75" thickBot="1" x14ac:dyDescent="0.3">
      <c r="A14" s="1">
        <v>4</v>
      </c>
      <c r="B14" t="s">
        <v>45</v>
      </c>
      <c r="C14" s="3" t="s">
        <v>25</v>
      </c>
      <c r="D14" s="3" t="s">
        <v>46</v>
      </c>
      <c r="E14" s="3" t="s">
        <v>47</v>
      </c>
      <c r="F14" s="3" t="s">
        <v>48</v>
      </c>
      <c r="G14" s="3" t="s">
        <v>49</v>
      </c>
      <c r="H14" s="19" t="s">
        <v>50</v>
      </c>
      <c r="I14" s="3" t="s">
        <v>51</v>
      </c>
      <c r="J14" s="3">
        <v>1</v>
      </c>
      <c r="K14" s="2" t="s">
        <v>43</v>
      </c>
      <c r="L14" s="2" t="s">
        <v>33</v>
      </c>
      <c r="M14" s="3">
        <v>52</v>
      </c>
      <c r="N14" s="27">
        <v>100</v>
      </c>
      <c r="O14" s="25" t="s">
        <v>212</v>
      </c>
      <c r="P14" s="28">
        <f>SUM(N14:N16)/3</f>
        <v>100</v>
      </c>
      <c r="IW14" s="46">
        <v>2</v>
      </c>
    </row>
    <row r="15" spans="1:257" ht="75.75" thickBot="1" x14ac:dyDescent="0.3">
      <c r="A15" s="1">
        <v>5</v>
      </c>
      <c r="B15" t="s">
        <v>52</v>
      </c>
      <c r="C15" s="3" t="s">
        <v>25</v>
      </c>
      <c r="D15" s="3" t="s">
        <v>36</v>
      </c>
      <c r="E15" s="3" t="s">
        <v>36</v>
      </c>
      <c r="F15" s="3" t="s">
        <v>36</v>
      </c>
      <c r="G15" s="3" t="s">
        <v>36</v>
      </c>
      <c r="H15" s="19" t="s">
        <v>53</v>
      </c>
      <c r="I15" s="3" t="s">
        <v>54</v>
      </c>
      <c r="J15" s="3">
        <v>1</v>
      </c>
      <c r="K15" s="2" t="s">
        <v>43</v>
      </c>
      <c r="L15" s="2" t="s">
        <v>33</v>
      </c>
      <c r="M15" s="3">
        <v>52</v>
      </c>
      <c r="N15" s="27">
        <v>100</v>
      </c>
      <c r="O15" s="24" t="s">
        <v>212</v>
      </c>
      <c r="P15" s="29"/>
      <c r="IW15" s="47"/>
    </row>
    <row r="16" spans="1:257" ht="75.75" thickBot="1" x14ac:dyDescent="0.3">
      <c r="A16" s="1">
        <v>6</v>
      </c>
      <c r="B16" t="s">
        <v>55</v>
      </c>
      <c r="C16" s="3" t="s">
        <v>25</v>
      </c>
      <c r="D16" s="3" t="s">
        <v>36</v>
      </c>
      <c r="E16" s="3" t="s">
        <v>36</v>
      </c>
      <c r="F16" s="3" t="s">
        <v>36</v>
      </c>
      <c r="G16" s="3" t="s">
        <v>36</v>
      </c>
      <c r="H16" s="19" t="s">
        <v>56</v>
      </c>
      <c r="I16" s="3" t="s">
        <v>57</v>
      </c>
      <c r="J16" s="3">
        <v>2</v>
      </c>
      <c r="K16" s="2" t="s">
        <v>43</v>
      </c>
      <c r="L16" s="2" t="s">
        <v>33</v>
      </c>
      <c r="M16" s="3">
        <v>52</v>
      </c>
      <c r="N16" s="27">
        <v>100</v>
      </c>
      <c r="O16" s="24" t="s">
        <v>212</v>
      </c>
      <c r="P16" s="30"/>
      <c r="IW16" s="48"/>
    </row>
    <row r="17" spans="1:257" ht="75.75" thickBot="1" x14ac:dyDescent="0.3">
      <c r="A17" s="1">
        <v>7</v>
      </c>
      <c r="B17" t="s">
        <v>58</v>
      </c>
      <c r="C17" s="3" t="s">
        <v>25</v>
      </c>
      <c r="D17" s="3" t="s">
        <v>59</v>
      </c>
      <c r="E17" s="3" t="s">
        <v>60</v>
      </c>
      <c r="F17" s="3" t="s">
        <v>61</v>
      </c>
      <c r="G17" s="3" t="s">
        <v>62</v>
      </c>
      <c r="H17" s="19" t="s">
        <v>63</v>
      </c>
      <c r="I17" s="3" t="s">
        <v>64</v>
      </c>
      <c r="J17" s="3">
        <v>1</v>
      </c>
      <c r="K17" s="2" t="s">
        <v>43</v>
      </c>
      <c r="L17" s="2" t="s">
        <v>33</v>
      </c>
      <c r="M17" s="3">
        <v>52</v>
      </c>
      <c r="N17" s="27">
        <v>100</v>
      </c>
      <c r="O17" s="24" t="s">
        <v>213</v>
      </c>
      <c r="P17" s="31">
        <f>SUM(N17:N21)/5</f>
        <v>100</v>
      </c>
      <c r="IW17" s="43">
        <v>3</v>
      </c>
    </row>
    <row r="18" spans="1:257" ht="150.75" thickBot="1" x14ac:dyDescent="0.3">
      <c r="A18" s="1">
        <v>8</v>
      </c>
      <c r="B18" t="s">
        <v>65</v>
      </c>
      <c r="C18" s="3" t="s">
        <v>25</v>
      </c>
      <c r="D18" s="3" t="s">
        <v>36</v>
      </c>
      <c r="E18" s="3" t="s">
        <v>36</v>
      </c>
      <c r="F18" s="3" t="s">
        <v>36</v>
      </c>
      <c r="G18" s="3" t="s">
        <v>36</v>
      </c>
      <c r="H18" s="19" t="s">
        <v>66</v>
      </c>
      <c r="I18" s="3" t="s">
        <v>67</v>
      </c>
      <c r="J18" s="3">
        <v>1</v>
      </c>
      <c r="K18" s="2" t="s">
        <v>43</v>
      </c>
      <c r="L18" s="2" t="s">
        <v>33</v>
      </c>
      <c r="M18" s="3">
        <v>52</v>
      </c>
      <c r="N18" s="27">
        <v>100</v>
      </c>
      <c r="O18" s="24" t="s">
        <v>68</v>
      </c>
      <c r="P18" s="32"/>
      <c r="IW18" s="49"/>
    </row>
    <row r="19" spans="1:257" ht="90.75" thickBot="1" x14ac:dyDescent="0.3">
      <c r="A19" s="1">
        <v>9</v>
      </c>
      <c r="B19" t="s">
        <v>69</v>
      </c>
      <c r="C19" s="3" t="s">
        <v>25</v>
      </c>
      <c r="D19" s="3" t="s">
        <v>36</v>
      </c>
      <c r="E19" s="3" t="s">
        <v>36</v>
      </c>
      <c r="F19" s="3" t="s">
        <v>36</v>
      </c>
      <c r="G19" s="3" t="s">
        <v>36</v>
      </c>
      <c r="H19" s="19" t="s">
        <v>70</v>
      </c>
      <c r="I19" s="3" t="s">
        <v>71</v>
      </c>
      <c r="J19" s="3">
        <v>1</v>
      </c>
      <c r="K19" s="2" t="s">
        <v>43</v>
      </c>
      <c r="L19" s="2" t="s">
        <v>33</v>
      </c>
      <c r="M19" s="3">
        <v>52</v>
      </c>
      <c r="N19" s="27">
        <v>100</v>
      </c>
      <c r="O19" s="24" t="s">
        <v>68</v>
      </c>
      <c r="P19" s="32"/>
      <c r="IW19" s="49"/>
    </row>
    <row r="20" spans="1:257" ht="135.75" thickBot="1" x14ac:dyDescent="0.3">
      <c r="A20" s="1">
        <v>10</v>
      </c>
      <c r="B20" t="s">
        <v>72</v>
      </c>
      <c r="C20" s="3" t="s">
        <v>25</v>
      </c>
      <c r="D20" s="3" t="s">
        <v>36</v>
      </c>
      <c r="E20" s="3" t="s">
        <v>36</v>
      </c>
      <c r="F20" s="3" t="s">
        <v>36</v>
      </c>
      <c r="G20" s="3" t="s">
        <v>36</v>
      </c>
      <c r="H20" s="19" t="s">
        <v>73</v>
      </c>
      <c r="I20" s="3" t="s">
        <v>42</v>
      </c>
      <c r="J20" s="3">
        <v>1</v>
      </c>
      <c r="K20" s="2" t="s">
        <v>43</v>
      </c>
      <c r="L20" s="2" t="s">
        <v>33</v>
      </c>
      <c r="M20" s="3">
        <v>52</v>
      </c>
      <c r="N20" s="27">
        <v>100</v>
      </c>
      <c r="O20" s="24" t="s">
        <v>74</v>
      </c>
      <c r="P20" s="32"/>
      <c r="IW20" s="49"/>
    </row>
    <row r="21" spans="1:257" ht="135.75" thickBot="1" x14ac:dyDescent="0.3">
      <c r="A21" s="1">
        <v>11</v>
      </c>
      <c r="B21" t="s">
        <v>75</v>
      </c>
      <c r="C21" s="3" t="s">
        <v>25</v>
      </c>
      <c r="D21" s="3" t="s">
        <v>36</v>
      </c>
      <c r="E21" s="3" t="s">
        <v>36</v>
      </c>
      <c r="F21" s="3" t="s">
        <v>36</v>
      </c>
      <c r="G21" s="3" t="s">
        <v>36</v>
      </c>
      <c r="H21" s="19" t="s">
        <v>76</v>
      </c>
      <c r="I21" s="3" t="s">
        <v>51</v>
      </c>
      <c r="J21" s="3">
        <v>1</v>
      </c>
      <c r="K21" s="2" t="s">
        <v>43</v>
      </c>
      <c r="L21" s="2" t="s">
        <v>33</v>
      </c>
      <c r="M21" s="3">
        <v>52</v>
      </c>
      <c r="N21" s="27">
        <v>100</v>
      </c>
      <c r="O21" s="24" t="s">
        <v>77</v>
      </c>
      <c r="P21" s="33"/>
      <c r="IW21" s="44"/>
    </row>
    <row r="22" spans="1:257" ht="75.75" thickBot="1" x14ac:dyDescent="0.3">
      <c r="A22" s="1">
        <v>12</v>
      </c>
      <c r="B22" t="s">
        <v>78</v>
      </c>
      <c r="C22" s="3" t="s">
        <v>25</v>
      </c>
      <c r="D22" s="3" t="s">
        <v>79</v>
      </c>
      <c r="E22" s="3" t="s">
        <v>80</v>
      </c>
      <c r="F22" s="3" t="s">
        <v>81</v>
      </c>
      <c r="G22" s="3" t="s">
        <v>82</v>
      </c>
      <c r="H22" s="19" t="s">
        <v>83</v>
      </c>
      <c r="I22" s="3" t="s">
        <v>64</v>
      </c>
      <c r="J22" s="3">
        <v>1</v>
      </c>
      <c r="K22" s="2" t="s">
        <v>43</v>
      </c>
      <c r="L22" s="2" t="s">
        <v>33</v>
      </c>
      <c r="M22" s="3">
        <v>52</v>
      </c>
      <c r="N22" s="10">
        <v>50</v>
      </c>
      <c r="O22" s="24" t="s">
        <v>214</v>
      </c>
      <c r="P22" s="37">
        <f>SUM(N22:N24)/3</f>
        <v>83.333333333333329</v>
      </c>
      <c r="IW22" s="50">
        <v>4</v>
      </c>
    </row>
    <row r="23" spans="1:257" ht="120.75" thickBot="1" x14ac:dyDescent="0.3">
      <c r="A23" s="1">
        <v>13</v>
      </c>
      <c r="B23" t="s">
        <v>85</v>
      </c>
      <c r="C23" s="3" t="s">
        <v>25</v>
      </c>
      <c r="D23" s="3" t="s">
        <v>36</v>
      </c>
      <c r="E23" s="3" t="s">
        <v>36</v>
      </c>
      <c r="F23" s="3" t="s">
        <v>36</v>
      </c>
      <c r="G23" s="3" t="s">
        <v>36</v>
      </c>
      <c r="H23" s="19" t="s">
        <v>86</v>
      </c>
      <c r="I23" s="3" t="s">
        <v>87</v>
      </c>
      <c r="J23" s="3">
        <v>1</v>
      </c>
      <c r="K23" s="2" t="s">
        <v>43</v>
      </c>
      <c r="L23" s="2" t="s">
        <v>33</v>
      </c>
      <c r="M23" s="3">
        <v>52</v>
      </c>
      <c r="N23" s="10">
        <v>100</v>
      </c>
      <c r="O23" s="24" t="s">
        <v>88</v>
      </c>
      <c r="P23" s="38"/>
      <c r="IW23" s="51"/>
    </row>
    <row r="24" spans="1:257" ht="135.75" thickBot="1" x14ac:dyDescent="0.3">
      <c r="A24" s="1">
        <v>14</v>
      </c>
      <c r="B24" t="s">
        <v>89</v>
      </c>
      <c r="C24" s="3" t="s">
        <v>25</v>
      </c>
      <c r="D24" s="3" t="s">
        <v>36</v>
      </c>
      <c r="E24" s="3" t="s">
        <v>36</v>
      </c>
      <c r="F24" s="3" t="s">
        <v>36</v>
      </c>
      <c r="G24" s="3" t="s">
        <v>36</v>
      </c>
      <c r="H24" s="19" t="s">
        <v>90</v>
      </c>
      <c r="I24" s="3" t="s">
        <v>91</v>
      </c>
      <c r="J24" s="3">
        <v>1</v>
      </c>
      <c r="K24" s="2" t="s">
        <v>43</v>
      </c>
      <c r="L24" s="2" t="s">
        <v>33</v>
      </c>
      <c r="M24" s="3">
        <v>52</v>
      </c>
      <c r="N24" s="10">
        <v>100</v>
      </c>
      <c r="O24" s="24" t="s">
        <v>92</v>
      </c>
      <c r="P24" s="39"/>
      <c r="IW24" s="52"/>
    </row>
    <row r="25" spans="1:257" ht="75.75" thickBot="1" x14ac:dyDescent="0.3">
      <c r="A25" s="1">
        <v>15</v>
      </c>
      <c r="B25" t="s">
        <v>93</v>
      </c>
      <c r="C25" s="3" t="s">
        <v>25</v>
      </c>
      <c r="D25" s="3" t="s">
        <v>94</v>
      </c>
      <c r="E25" s="3" t="s">
        <v>95</v>
      </c>
      <c r="F25" s="3" t="s">
        <v>96</v>
      </c>
      <c r="G25" s="3" t="s">
        <v>82</v>
      </c>
      <c r="H25" s="19" t="s">
        <v>83</v>
      </c>
      <c r="I25" s="3" t="s">
        <v>64</v>
      </c>
      <c r="J25" s="3">
        <v>1</v>
      </c>
      <c r="K25" s="2" t="s">
        <v>43</v>
      </c>
      <c r="L25" s="2" t="s">
        <v>33</v>
      </c>
      <c r="M25" s="3">
        <v>52</v>
      </c>
      <c r="N25" s="10">
        <v>50</v>
      </c>
      <c r="O25" s="24" t="s">
        <v>215</v>
      </c>
      <c r="P25" s="37">
        <f>SUM(N25:N27)/3</f>
        <v>63.333333333333336</v>
      </c>
      <c r="IW25" s="50">
        <v>5</v>
      </c>
    </row>
    <row r="26" spans="1:257" ht="90.75" thickBot="1" x14ac:dyDescent="0.3">
      <c r="A26" s="1">
        <v>16</v>
      </c>
      <c r="B26" t="s">
        <v>97</v>
      </c>
      <c r="C26" s="3" t="s">
        <v>25</v>
      </c>
      <c r="D26" s="3" t="s">
        <v>36</v>
      </c>
      <c r="E26" s="3" t="s">
        <v>36</v>
      </c>
      <c r="F26" s="3" t="s">
        <v>36</v>
      </c>
      <c r="G26" s="3" t="s">
        <v>36</v>
      </c>
      <c r="H26" s="19" t="s">
        <v>98</v>
      </c>
      <c r="I26" s="3" t="s">
        <v>99</v>
      </c>
      <c r="J26" s="3">
        <v>1</v>
      </c>
      <c r="K26" s="2" t="s">
        <v>43</v>
      </c>
      <c r="L26" s="2" t="s">
        <v>100</v>
      </c>
      <c r="M26" s="3">
        <v>51</v>
      </c>
      <c r="N26" s="27">
        <v>100</v>
      </c>
      <c r="O26" s="24" t="s">
        <v>101</v>
      </c>
      <c r="P26" s="38"/>
      <c r="IW26" s="51"/>
    </row>
    <row r="27" spans="1:257" ht="120.75" thickBot="1" x14ac:dyDescent="0.3">
      <c r="A27" s="1">
        <v>17</v>
      </c>
      <c r="B27" t="s">
        <v>102</v>
      </c>
      <c r="C27" s="3" t="s">
        <v>25</v>
      </c>
      <c r="D27" s="3" t="s">
        <v>36</v>
      </c>
      <c r="E27" s="3" t="s">
        <v>36</v>
      </c>
      <c r="F27" s="3" t="s">
        <v>36</v>
      </c>
      <c r="G27" s="3" t="s">
        <v>36</v>
      </c>
      <c r="H27" s="19" t="s">
        <v>103</v>
      </c>
      <c r="I27" s="3" t="s">
        <v>104</v>
      </c>
      <c r="J27" s="3">
        <v>1</v>
      </c>
      <c r="K27" s="2" t="s">
        <v>43</v>
      </c>
      <c r="L27" s="2" t="s">
        <v>33</v>
      </c>
      <c r="M27" s="3">
        <v>52</v>
      </c>
      <c r="N27" s="26">
        <v>40</v>
      </c>
      <c r="O27" s="24" t="s">
        <v>216</v>
      </c>
      <c r="P27" s="39"/>
      <c r="IW27" s="52"/>
    </row>
    <row r="28" spans="1:257" ht="75.75" thickBot="1" x14ac:dyDescent="0.3">
      <c r="A28" s="1">
        <v>18</v>
      </c>
      <c r="B28" t="s">
        <v>105</v>
      </c>
      <c r="C28" s="3" t="s">
        <v>25</v>
      </c>
      <c r="D28" s="3" t="s">
        <v>106</v>
      </c>
      <c r="E28" s="3" t="s">
        <v>107</v>
      </c>
      <c r="F28" s="3" t="s">
        <v>108</v>
      </c>
      <c r="G28" s="3" t="s">
        <v>109</v>
      </c>
      <c r="H28" s="19" t="s">
        <v>83</v>
      </c>
      <c r="I28" s="3" t="s">
        <v>64</v>
      </c>
      <c r="J28" s="3">
        <v>1</v>
      </c>
      <c r="K28" s="2" t="s">
        <v>43</v>
      </c>
      <c r="L28" s="2" t="s">
        <v>33</v>
      </c>
      <c r="M28" s="3">
        <v>52</v>
      </c>
      <c r="N28" s="24">
        <v>70</v>
      </c>
      <c r="O28" s="24" t="s">
        <v>217</v>
      </c>
      <c r="P28" s="34">
        <f>SUM(N28:N31)/4</f>
        <v>25</v>
      </c>
      <c r="IW28" s="43">
        <v>6</v>
      </c>
    </row>
    <row r="29" spans="1:257" ht="120.75" thickBot="1" x14ac:dyDescent="0.3">
      <c r="A29" s="1">
        <v>19</v>
      </c>
      <c r="B29" t="s">
        <v>110</v>
      </c>
      <c r="C29" s="3" t="s">
        <v>25</v>
      </c>
      <c r="D29" s="3" t="s">
        <v>36</v>
      </c>
      <c r="E29" s="3" t="s">
        <v>36</v>
      </c>
      <c r="F29" s="3" t="s">
        <v>36</v>
      </c>
      <c r="G29" s="3" t="s">
        <v>36</v>
      </c>
      <c r="H29" s="19" t="s">
        <v>103</v>
      </c>
      <c r="I29" s="3" t="s">
        <v>104</v>
      </c>
      <c r="J29" s="3">
        <v>1</v>
      </c>
      <c r="K29" s="2" t="s">
        <v>43</v>
      </c>
      <c r="L29" s="2" t="s">
        <v>33</v>
      </c>
      <c r="M29" s="3">
        <v>52</v>
      </c>
      <c r="N29" s="24">
        <v>30</v>
      </c>
      <c r="O29" s="24" t="s">
        <v>218</v>
      </c>
      <c r="P29" s="35"/>
      <c r="IW29" s="49"/>
    </row>
    <row r="30" spans="1:257" ht="90.75" thickBot="1" x14ac:dyDescent="0.3">
      <c r="A30" s="1">
        <v>20</v>
      </c>
      <c r="B30" t="s">
        <v>111</v>
      </c>
      <c r="C30" s="3" t="s">
        <v>25</v>
      </c>
      <c r="D30" s="3" t="s">
        <v>36</v>
      </c>
      <c r="E30" s="3" t="s">
        <v>36</v>
      </c>
      <c r="F30" s="3" t="s">
        <v>36</v>
      </c>
      <c r="G30" s="3" t="s">
        <v>36</v>
      </c>
      <c r="H30" s="19" t="s">
        <v>112</v>
      </c>
      <c r="I30" s="3" t="s">
        <v>113</v>
      </c>
      <c r="J30" s="3">
        <v>1</v>
      </c>
      <c r="K30" s="2" t="s">
        <v>43</v>
      </c>
      <c r="L30" s="2" t="s">
        <v>114</v>
      </c>
      <c r="M30" s="3">
        <v>25</v>
      </c>
      <c r="N30" s="24">
        <v>0</v>
      </c>
      <c r="O30" s="24" t="s">
        <v>219</v>
      </c>
      <c r="P30" s="35"/>
      <c r="IW30" s="49"/>
    </row>
    <row r="31" spans="1:257" ht="105.75" thickBot="1" x14ac:dyDescent="0.3">
      <c r="A31" s="1">
        <v>21</v>
      </c>
      <c r="B31" t="s">
        <v>115</v>
      </c>
      <c r="C31" s="3" t="s">
        <v>25</v>
      </c>
      <c r="D31" s="3" t="s">
        <v>36</v>
      </c>
      <c r="E31" s="3" t="s">
        <v>36</v>
      </c>
      <c r="F31" s="3" t="s">
        <v>36</v>
      </c>
      <c r="G31" s="3" t="s">
        <v>36</v>
      </c>
      <c r="H31" s="19" t="s">
        <v>116</v>
      </c>
      <c r="I31" s="3" t="s">
        <v>117</v>
      </c>
      <c r="J31" s="3">
        <v>2</v>
      </c>
      <c r="K31" s="2" t="s">
        <v>43</v>
      </c>
      <c r="L31" s="2" t="s">
        <v>100</v>
      </c>
      <c r="M31" s="3">
        <v>52</v>
      </c>
      <c r="N31" s="24">
        <v>0</v>
      </c>
      <c r="O31" s="24" t="s">
        <v>220</v>
      </c>
      <c r="P31" s="36"/>
      <c r="IW31" s="44"/>
    </row>
    <row r="32" spans="1:257" ht="150.75" thickBot="1" x14ac:dyDescent="0.3">
      <c r="A32" s="1">
        <v>22</v>
      </c>
      <c r="B32" t="s">
        <v>118</v>
      </c>
      <c r="C32" s="3" t="s">
        <v>25</v>
      </c>
      <c r="D32" s="3" t="s">
        <v>119</v>
      </c>
      <c r="E32" s="3" t="s">
        <v>120</v>
      </c>
      <c r="F32" s="3" t="s">
        <v>121</v>
      </c>
      <c r="G32" s="3" t="s">
        <v>122</v>
      </c>
      <c r="H32" s="19" t="s">
        <v>123</v>
      </c>
      <c r="I32" s="3" t="s">
        <v>124</v>
      </c>
      <c r="J32" s="3">
        <v>1</v>
      </c>
      <c r="K32" s="2" t="s">
        <v>43</v>
      </c>
      <c r="L32" s="2" t="s">
        <v>114</v>
      </c>
      <c r="M32" s="3">
        <v>25</v>
      </c>
      <c r="N32" s="10">
        <v>70</v>
      </c>
      <c r="O32" s="24" t="s">
        <v>221</v>
      </c>
      <c r="P32" s="37">
        <f>SUM(N32:N34)/3</f>
        <v>65</v>
      </c>
      <c r="IW32" s="50">
        <v>7</v>
      </c>
    </row>
    <row r="33" spans="1:257" ht="135.75" thickBot="1" x14ac:dyDescent="0.3">
      <c r="A33" s="1">
        <v>23</v>
      </c>
      <c r="B33" t="s">
        <v>126</v>
      </c>
      <c r="C33" s="3" t="s">
        <v>25</v>
      </c>
      <c r="D33" s="3" t="s">
        <v>36</v>
      </c>
      <c r="E33" s="3" t="s">
        <v>36</v>
      </c>
      <c r="F33" s="3" t="s">
        <v>36</v>
      </c>
      <c r="G33" s="3" t="s">
        <v>36</v>
      </c>
      <c r="H33" s="19" t="s">
        <v>127</v>
      </c>
      <c r="I33" s="3" t="s">
        <v>128</v>
      </c>
      <c r="J33" s="3">
        <v>1</v>
      </c>
      <c r="K33" s="2" t="s">
        <v>43</v>
      </c>
      <c r="L33" s="2" t="s">
        <v>114</v>
      </c>
      <c r="M33" s="3">
        <v>25</v>
      </c>
      <c r="N33" s="10">
        <v>50</v>
      </c>
      <c r="O33" s="24" t="s">
        <v>84</v>
      </c>
      <c r="P33" s="38"/>
      <c r="IW33" s="51"/>
    </row>
    <row r="34" spans="1:257" ht="90.75" thickBot="1" x14ac:dyDescent="0.3">
      <c r="A34" s="1">
        <v>24</v>
      </c>
      <c r="B34" t="s">
        <v>129</v>
      </c>
      <c r="C34" s="3" t="s">
        <v>25</v>
      </c>
      <c r="D34" s="3" t="s">
        <v>36</v>
      </c>
      <c r="E34" s="3" t="s">
        <v>36</v>
      </c>
      <c r="F34" s="3" t="s">
        <v>36</v>
      </c>
      <c r="G34" s="3" t="s">
        <v>36</v>
      </c>
      <c r="H34" s="19" t="s">
        <v>130</v>
      </c>
      <c r="I34" s="3" t="s">
        <v>131</v>
      </c>
      <c r="J34" s="3">
        <v>1</v>
      </c>
      <c r="K34" s="2" t="s">
        <v>43</v>
      </c>
      <c r="L34" s="2" t="s">
        <v>33</v>
      </c>
      <c r="M34" s="3">
        <v>52</v>
      </c>
      <c r="N34" s="10">
        <v>75</v>
      </c>
      <c r="O34" s="24" t="s">
        <v>222</v>
      </c>
      <c r="P34" s="39"/>
      <c r="IW34" s="52"/>
    </row>
    <row r="35" spans="1:257" ht="120.75" thickBot="1" x14ac:dyDescent="0.3">
      <c r="A35" s="1">
        <v>25</v>
      </c>
      <c r="B35" t="s">
        <v>132</v>
      </c>
      <c r="C35" s="3" t="s">
        <v>25</v>
      </c>
      <c r="D35" s="3" t="s">
        <v>133</v>
      </c>
      <c r="E35" s="3" t="s">
        <v>134</v>
      </c>
      <c r="F35" s="3" t="s">
        <v>135</v>
      </c>
      <c r="G35" s="3" t="s">
        <v>136</v>
      </c>
      <c r="H35" s="19" t="s">
        <v>137</v>
      </c>
      <c r="I35" s="3" t="s">
        <v>138</v>
      </c>
      <c r="J35" s="3">
        <v>2</v>
      </c>
      <c r="K35" s="2" t="s">
        <v>43</v>
      </c>
      <c r="L35" s="2" t="s">
        <v>33</v>
      </c>
      <c r="M35" s="3">
        <v>52</v>
      </c>
      <c r="N35" s="3">
        <v>75</v>
      </c>
      <c r="O35" s="24" t="s">
        <v>226</v>
      </c>
      <c r="P35" s="34">
        <f>SUM(N35:N38)/4</f>
        <v>75</v>
      </c>
      <c r="IW35" s="43">
        <v>8</v>
      </c>
    </row>
    <row r="36" spans="1:257" ht="45.75" thickBot="1" x14ac:dyDescent="0.3">
      <c r="A36" s="1">
        <v>26</v>
      </c>
      <c r="B36" t="s">
        <v>139</v>
      </c>
      <c r="C36" s="3" t="s">
        <v>25</v>
      </c>
      <c r="D36" s="3" t="s">
        <v>36</v>
      </c>
      <c r="E36" s="3" t="s">
        <v>36</v>
      </c>
      <c r="F36" s="3" t="s">
        <v>36</v>
      </c>
      <c r="G36" s="3" t="s">
        <v>36</v>
      </c>
      <c r="H36" s="19" t="s">
        <v>140</v>
      </c>
      <c r="I36" s="3" t="s">
        <v>141</v>
      </c>
      <c r="J36" s="3">
        <v>1</v>
      </c>
      <c r="K36" s="2" t="s">
        <v>43</v>
      </c>
      <c r="L36" s="2" t="s">
        <v>33</v>
      </c>
      <c r="M36" s="3">
        <v>52</v>
      </c>
      <c r="N36" s="3">
        <v>75</v>
      </c>
      <c r="O36" s="24" t="s">
        <v>223</v>
      </c>
      <c r="P36" s="35"/>
      <c r="IW36" s="49"/>
    </row>
    <row r="37" spans="1:257" ht="75.75" thickBot="1" x14ac:dyDescent="0.3">
      <c r="A37" s="1">
        <v>27</v>
      </c>
      <c r="B37" t="s">
        <v>142</v>
      </c>
      <c r="C37" s="3" t="s">
        <v>25</v>
      </c>
      <c r="D37" s="3" t="s">
        <v>36</v>
      </c>
      <c r="E37" s="3" t="s">
        <v>36</v>
      </c>
      <c r="F37" s="3" t="s">
        <v>36</v>
      </c>
      <c r="G37" s="3" t="s">
        <v>36</v>
      </c>
      <c r="H37" s="19" t="s">
        <v>143</v>
      </c>
      <c r="I37" s="3" t="s">
        <v>144</v>
      </c>
      <c r="J37" s="3">
        <v>1</v>
      </c>
      <c r="K37" s="2" t="s">
        <v>114</v>
      </c>
      <c r="L37" s="2" t="s">
        <v>33</v>
      </c>
      <c r="M37" s="3">
        <v>27</v>
      </c>
      <c r="N37" s="3">
        <v>75</v>
      </c>
      <c r="O37" s="24" t="s">
        <v>224</v>
      </c>
      <c r="P37" s="35"/>
      <c r="IW37" s="49"/>
    </row>
    <row r="38" spans="1:257" ht="90.75" thickBot="1" x14ac:dyDescent="0.3">
      <c r="A38" s="1">
        <v>28</v>
      </c>
      <c r="B38" t="s">
        <v>145</v>
      </c>
      <c r="C38" s="3" t="s">
        <v>25</v>
      </c>
      <c r="D38" s="3" t="s">
        <v>36</v>
      </c>
      <c r="E38" s="3" t="s">
        <v>36</v>
      </c>
      <c r="F38" s="3" t="s">
        <v>36</v>
      </c>
      <c r="G38" s="3" t="s">
        <v>36</v>
      </c>
      <c r="H38" s="19" t="s">
        <v>146</v>
      </c>
      <c r="I38" s="3" t="s">
        <v>147</v>
      </c>
      <c r="J38" s="3">
        <v>1</v>
      </c>
      <c r="K38" s="2" t="s">
        <v>114</v>
      </c>
      <c r="L38" s="2" t="s">
        <v>100</v>
      </c>
      <c r="M38" s="3">
        <v>26</v>
      </c>
      <c r="N38" s="3">
        <v>75</v>
      </c>
      <c r="O38" s="24" t="s">
        <v>225</v>
      </c>
      <c r="P38" s="36"/>
      <c r="IW38" s="44"/>
    </row>
    <row r="39" spans="1:257" ht="75.75" thickBot="1" x14ac:dyDescent="0.3">
      <c r="A39" s="1">
        <v>29</v>
      </c>
      <c r="B39" t="s">
        <v>148</v>
      </c>
      <c r="C39" s="3" t="s">
        <v>25</v>
      </c>
      <c r="D39" s="3" t="s">
        <v>149</v>
      </c>
      <c r="E39" s="3" t="s">
        <v>150</v>
      </c>
      <c r="F39" s="3" t="s">
        <v>151</v>
      </c>
      <c r="G39" s="3" t="s">
        <v>152</v>
      </c>
      <c r="H39" s="19" t="s">
        <v>153</v>
      </c>
      <c r="I39" s="3" t="s">
        <v>154</v>
      </c>
      <c r="J39" s="3">
        <v>1</v>
      </c>
      <c r="K39" s="2" t="s">
        <v>43</v>
      </c>
      <c r="L39" s="2" t="s">
        <v>33</v>
      </c>
      <c r="M39" s="3">
        <v>52</v>
      </c>
      <c r="N39" s="10">
        <v>75</v>
      </c>
      <c r="O39" s="24" t="s">
        <v>155</v>
      </c>
      <c r="P39" s="40">
        <f>SUM(N39:N40)/2</f>
        <v>75</v>
      </c>
      <c r="IW39" s="43">
        <v>9</v>
      </c>
    </row>
    <row r="40" spans="1:257" ht="60.75" thickBot="1" x14ac:dyDescent="0.3">
      <c r="A40" s="1">
        <v>30</v>
      </c>
      <c r="B40" t="s">
        <v>156</v>
      </c>
      <c r="C40" s="3" t="s">
        <v>25</v>
      </c>
      <c r="D40" s="3" t="s">
        <v>36</v>
      </c>
      <c r="E40" s="3" t="s">
        <v>36</v>
      </c>
      <c r="F40" s="3" t="s">
        <v>36</v>
      </c>
      <c r="G40" s="3" t="s">
        <v>36</v>
      </c>
      <c r="H40" s="19" t="s">
        <v>157</v>
      </c>
      <c r="I40" s="3" t="s">
        <v>158</v>
      </c>
      <c r="J40" s="3">
        <v>2</v>
      </c>
      <c r="K40" s="2" t="s">
        <v>43</v>
      </c>
      <c r="L40" s="2" t="s">
        <v>100</v>
      </c>
      <c r="M40" s="3">
        <v>51</v>
      </c>
      <c r="N40" s="10">
        <v>75</v>
      </c>
      <c r="O40" s="24" t="s">
        <v>159</v>
      </c>
      <c r="P40" s="41"/>
      <c r="IW40" s="44"/>
    </row>
    <row r="41" spans="1:257" ht="60" customHeight="1" thickBot="1" x14ac:dyDescent="0.3">
      <c r="A41" s="1">
        <v>31</v>
      </c>
      <c r="B41" t="s">
        <v>160</v>
      </c>
      <c r="C41" s="3" t="s">
        <v>25</v>
      </c>
      <c r="D41" s="3" t="s">
        <v>149</v>
      </c>
      <c r="E41" s="3" t="s">
        <v>161</v>
      </c>
      <c r="F41" s="3" t="s">
        <v>162</v>
      </c>
      <c r="G41" s="3" t="s">
        <v>163</v>
      </c>
      <c r="H41" s="19" t="s">
        <v>164</v>
      </c>
      <c r="I41" s="3" t="s">
        <v>164</v>
      </c>
      <c r="J41" s="3">
        <v>1</v>
      </c>
      <c r="K41" s="2" t="s">
        <v>165</v>
      </c>
      <c r="L41" s="2" t="s">
        <v>114</v>
      </c>
      <c r="M41" s="3">
        <v>9</v>
      </c>
      <c r="N41" s="27">
        <v>100</v>
      </c>
      <c r="O41" s="24" t="s">
        <v>166</v>
      </c>
      <c r="P41" s="34">
        <f>SUM(N41:N45)/5</f>
        <v>90</v>
      </c>
      <c r="IW41" s="43">
        <v>10</v>
      </c>
    </row>
    <row r="42" spans="1:257" ht="45.75" thickBot="1" x14ac:dyDescent="0.3">
      <c r="A42" s="1">
        <v>32</v>
      </c>
      <c r="B42" t="s">
        <v>167</v>
      </c>
      <c r="C42" s="3" t="s">
        <v>25</v>
      </c>
      <c r="D42" s="3" t="s">
        <v>36</v>
      </c>
      <c r="E42" s="3" t="s">
        <v>36</v>
      </c>
      <c r="F42" s="3" t="s">
        <v>36</v>
      </c>
      <c r="G42" s="3" t="s">
        <v>36</v>
      </c>
      <c r="H42" s="19" t="s">
        <v>168</v>
      </c>
      <c r="I42" s="3" t="s">
        <v>168</v>
      </c>
      <c r="J42" s="3">
        <v>1</v>
      </c>
      <c r="K42" s="2" t="s">
        <v>165</v>
      </c>
      <c r="L42" s="2" t="s">
        <v>114</v>
      </c>
      <c r="M42" s="3">
        <v>9</v>
      </c>
      <c r="N42" s="27">
        <v>100</v>
      </c>
      <c r="O42" s="24" t="s">
        <v>125</v>
      </c>
      <c r="P42" s="35"/>
      <c r="IW42" s="49"/>
    </row>
    <row r="43" spans="1:257" ht="46.5" customHeight="1" thickBot="1" x14ac:dyDescent="0.3">
      <c r="A43" s="1">
        <v>33</v>
      </c>
      <c r="B43" t="s">
        <v>169</v>
      </c>
      <c r="C43" s="3" t="s">
        <v>25</v>
      </c>
      <c r="D43" s="3" t="s">
        <v>36</v>
      </c>
      <c r="E43" s="3" t="s">
        <v>36</v>
      </c>
      <c r="F43" s="3" t="s">
        <v>36</v>
      </c>
      <c r="G43" s="3" t="s">
        <v>36</v>
      </c>
      <c r="H43" s="19" t="s">
        <v>170</v>
      </c>
      <c r="I43" s="3" t="s">
        <v>170</v>
      </c>
      <c r="J43" s="3">
        <v>1</v>
      </c>
      <c r="K43" s="2" t="s">
        <v>165</v>
      </c>
      <c r="L43" s="2" t="s">
        <v>100</v>
      </c>
      <c r="M43" s="3">
        <v>35</v>
      </c>
      <c r="N43" s="3">
        <v>80</v>
      </c>
      <c r="O43" s="24" t="s">
        <v>227</v>
      </c>
      <c r="P43" s="35"/>
      <c r="IW43" s="49"/>
    </row>
    <row r="44" spans="1:257" ht="45.75" thickBot="1" x14ac:dyDescent="0.3">
      <c r="A44" s="1">
        <v>34</v>
      </c>
      <c r="B44" t="s">
        <v>171</v>
      </c>
      <c r="C44" s="3" t="s">
        <v>25</v>
      </c>
      <c r="D44" s="3" t="s">
        <v>36</v>
      </c>
      <c r="E44" s="3" t="s">
        <v>36</v>
      </c>
      <c r="F44" s="3" t="s">
        <v>36</v>
      </c>
      <c r="G44" s="3" t="s">
        <v>36</v>
      </c>
      <c r="H44" s="19" t="s">
        <v>172</v>
      </c>
      <c r="I44" s="3" t="s">
        <v>173</v>
      </c>
      <c r="J44" s="3">
        <v>1</v>
      </c>
      <c r="K44" s="2" t="s">
        <v>165</v>
      </c>
      <c r="L44" s="2" t="s">
        <v>100</v>
      </c>
      <c r="M44" s="3">
        <v>35</v>
      </c>
      <c r="N44" s="27">
        <v>100</v>
      </c>
      <c r="O44" s="24" t="s">
        <v>174</v>
      </c>
      <c r="P44" s="35"/>
      <c r="IW44" s="49"/>
    </row>
    <row r="45" spans="1:257" ht="60.75" thickBot="1" x14ac:dyDescent="0.3">
      <c r="A45" s="1">
        <v>35</v>
      </c>
      <c r="B45" t="s">
        <v>175</v>
      </c>
      <c r="C45" s="3" t="s">
        <v>25</v>
      </c>
      <c r="D45" s="3" t="s">
        <v>36</v>
      </c>
      <c r="E45" s="3" t="s">
        <v>36</v>
      </c>
      <c r="F45" s="3" t="s">
        <v>36</v>
      </c>
      <c r="G45" s="3" t="s">
        <v>36</v>
      </c>
      <c r="H45" s="19" t="s">
        <v>176</v>
      </c>
      <c r="I45" s="3" t="s">
        <v>177</v>
      </c>
      <c r="J45" s="3">
        <v>2</v>
      </c>
      <c r="K45" s="2" t="s">
        <v>165</v>
      </c>
      <c r="L45" s="2" t="s">
        <v>33</v>
      </c>
      <c r="M45" s="3">
        <v>36</v>
      </c>
      <c r="N45" s="3">
        <v>70</v>
      </c>
      <c r="O45" s="24" t="s">
        <v>178</v>
      </c>
      <c r="P45" s="36"/>
      <c r="IW45" s="44"/>
    </row>
    <row r="46" spans="1:257" ht="96" customHeight="1" thickBot="1" x14ac:dyDescent="0.3">
      <c r="A46" s="1">
        <v>36</v>
      </c>
      <c r="B46" t="s">
        <v>179</v>
      </c>
      <c r="C46" s="3" t="s">
        <v>25</v>
      </c>
      <c r="D46" s="3" t="s">
        <v>149</v>
      </c>
      <c r="E46" s="3" t="s">
        <v>180</v>
      </c>
      <c r="F46" s="3" t="s">
        <v>181</v>
      </c>
      <c r="G46" s="3" t="s">
        <v>182</v>
      </c>
      <c r="H46" s="19" t="s">
        <v>183</v>
      </c>
      <c r="I46" s="3" t="s">
        <v>184</v>
      </c>
      <c r="J46" s="3">
        <v>1</v>
      </c>
      <c r="K46" s="2" t="s">
        <v>43</v>
      </c>
      <c r="L46" s="2" t="s">
        <v>185</v>
      </c>
      <c r="M46" s="3">
        <v>12</v>
      </c>
      <c r="N46" s="27">
        <v>100</v>
      </c>
      <c r="O46" s="24" t="s">
        <v>228</v>
      </c>
      <c r="P46" s="37">
        <f>SUM(N46:N49)/4</f>
        <v>75</v>
      </c>
      <c r="IW46" s="50">
        <v>11</v>
      </c>
    </row>
    <row r="47" spans="1:257" ht="75.75" thickBot="1" x14ac:dyDescent="0.3">
      <c r="A47" s="1">
        <v>37</v>
      </c>
      <c r="B47" t="s">
        <v>187</v>
      </c>
      <c r="C47" s="3" t="s">
        <v>25</v>
      </c>
      <c r="D47" s="3" t="s">
        <v>36</v>
      </c>
      <c r="E47" s="3" t="s">
        <v>36</v>
      </c>
      <c r="F47" s="3" t="s">
        <v>36</v>
      </c>
      <c r="G47" s="3" t="s">
        <v>36</v>
      </c>
      <c r="H47" s="19" t="s">
        <v>189</v>
      </c>
      <c r="I47" s="3" t="s">
        <v>190</v>
      </c>
      <c r="J47" s="3">
        <v>1</v>
      </c>
      <c r="K47" s="2" t="s">
        <v>43</v>
      </c>
      <c r="L47" s="2" t="s">
        <v>185</v>
      </c>
      <c r="M47" s="3">
        <v>12</v>
      </c>
      <c r="N47" s="42">
        <v>50</v>
      </c>
      <c r="O47" s="24" t="s">
        <v>191</v>
      </c>
      <c r="P47" s="38"/>
      <c r="IW47" s="51"/>
    </row>
    <row r="48" spans="1:257" ht="120.75" thickBot="1" x14ac:dyDescent="0.3">
      <c r="A48" s="1">
        <v>38</v>
      </c>
      <c r="B48" t="s">
        <v>188</v>
      </c>
      <c r="C48" s="3" t="s">
        <v>25</v>
      </c>
      <c r="D48" s="3" t="s">
        <v>36</v>
      </c>
      <c r="E48" s="3" t="s">
        <v>36</v>
      </c>
      <c r="F48" s="3" t="s">
        <v>36</v>
      </c>
      <c r="G48" s="3" t="s">
        <v>36</v>
      </c>
      <c r="H48" s="19" t="s">
        <v>193</v>
      </c>
      <c r="I48" s="3" t="s">
        <v>194</v>
      </c>
      <c r="J48" s="3">
        <v>1</v>
      </c>
      <c r="K48" s="2" t="s">
        <v>43</v>
      </c>
      <c r="L48" s="2" t="s">
        <v>185</v>
      </c>
      <c r="M48" s="3">
        <v>12</v>
      </c>
      <c r="N48" s="42">
        <v>50</v>
      </c>
      <c r="O48" s="24" t="s">
        <v>195</v>
      </c>
      <c r="P48" s="38"/>
      <c r="IW48" s="51"/>
    </row>
    <row r="49" spans="1:257" ht="105.75" thickBot="1" x14ac:dyDescent="0.3">
      <c r="A49" s="1">
        <v>39</v>
      </c>
      <c r="B49" t="s">
        <v>192</v>
      </c>
      <c r="C49" s="3" t="s">
        <v>25</v>
      </c>
      <c r="D49" s="3" t="s">
        <v>36</v>
      </c>
      <c r="E49" s="3" t="s">
        <v>36</v>
      </c>
      <c r="F49" s="3" t="s">
        <v>36</v>
      </c>
      <c r="G49" s="3" t="s">
        <v>36</v>
      </c>
      <c r="H49" s="19" t="s">
        <v>197</v>
      </c>
      <c r="I49" s="3" t="s">
        <v>198</v>
      </c>
      <c r="J49" s="3">
        <v>4</v>
      </c>
      <c r="K49" s="2" t="s">
        <v>43</v>
      </c>
      <c r="L49" s="2" t="s">
        <v>33</v>
      </c>
      <c r="M49" s="3">
        <v>52</v>
      </c>
      <c r="N49" s="27">
        <v>100</v>
      </c>
      <c r="O49" s="24" t="s">
        <v>199</v>
      </c>
      <c r="P49" s="39"/>
      <c r="IW49" s="52"/>
    </row>
    <row r="50" spans="1:257" ht="60.75" thickBot="1" x14ac:dyDescent="0.3">
      <c r="A50" s="1">
        <v>40</v>
      </c>
      <c r="B50" t="s">
        <v>196</v>
      </c>
      <c r="C50" s="3" t="s">
        <v>25</v>
      </c>
      <c r="D50" s="3" t="s">
        <v>149</v>
      </c>
      <c r="E50" s="3" t="s">
        <v>201</v>
      </c>
      <c r="F50" s="3" t="s">
        <v>202</v>
      </c>
      <c r="G50" s="3" t="s">
        <v>203</v>
      </c>
      <c r="H50" s="19" t="s">
        <v>183</v>
      </c>
      <c r="I50" s="3" t="s">
        <v>184</v>
      </c>
      <c r="J50" s="3">
        <v>1</v>
      </c>
      <c r="K50" s="2" t="s">
        <v>43</v>
      </c>
      <c r="L50" s="2" t="s">
        <v>185</v>
      </c>
      <c r="M50" s="3">
        <v>12</v>
      </c>
      <c r="N50" s="27">
        <v>100</v>
      </c>
      <c r="O50" s="24" t="s">
        <v>229</v>
      </c>
      <c r="P50" s="31">
        <f>SUM(N50:N51)/2</f>
        <v>100</v>
      </c>
      <c r="IW50" s="43">
        <v>12</v>
      </c>
    </row>
    <row r="51" spans="1:257" ht="60.75" thickBot="1" x14ac:dyDescent="0.3">
      <c r="A51" s="1">
        <v>41</v>
      </c>
      <c r="B51" t="s">
        <v>200</v>
      </c>
      <c r="C51" s="3" t="s">
        <v>25</v>
      </c>
      <c r="D51" s="3" t="s">
        <v>36</v>
      </c>
      <c r="E51" s="3" t="s">
        <v>36</v>
      </c>
      <c r="F51" s="3" t="s">
        <v>36</v>
      </c>
      <c r="G51" s="3" t="s">
        <v>36</v>
      </c>
      <c r="H51" s="19" t="s">
        <v>204</v>
      </c>
      <c r="I51" s="3" t="s">
        <v>205</v>
      </c>
      <c r="J51" s="3">
        <v>2</v>
      </c>
      <c r="K51" s="2" t="s">
        <v>43</v>
      </c>
      <c r="L51" s="2" t="s">
        <v>33</v>
      </c>
      <c r="M51" s="3">
        <v>52</v>
      </c>
      <c r="N51" s="27">
        <v>100</v>
      </c>
      <c r="O51" s="24" t="s">
        <v>186</v>
      </c>
      <c r="P51" s="33"/>
      <c r="IW51" s="44"/>
    </row>
    <row r="351002" spans="1:1" x14ac:dyDescent="0.25">
      <c r="A351002" t="s">
        <v>206</v>
      </c>
    </row>
    <row r="351003" spans="1:1" x14ac:dyDescent="0.25">
      <c r="A351003" t="s">
        <v>25</v>
      </c>
    </row>
  </sheetData>
  <mergeCells count="25">
    <mergeCell ref="P41:P45"/>
    <mergeCell ref="P46:P49"/>
    <mergeCell ref="P50:P51"/>
    <mergeCell ref="IW11:IW13"/>
    <mergeCell ref="IW14:IW16"/>
    <mergeCell ref="IW17:IW21"/>
    <mergeCell ref="IW22:IW24"/>
    <mergeCell ref="IW25:IW27"/>
    <mergeCell ref="IW28:IW31"/>
    <mergeCell ref="IW32:IW34"/>
    <mergeCell ref="IW35:IW38"/>
    <mergeCell ref="IW39:IW40"/>
    <mergeCell ref="IW41:IW45"/>
    <mergeCell ref="IW46:IW49"/>
    <mergeCell ref="IW50:IW51"/>
    <mergeCell ref="P25:P27"/>
    <mergeCell ref="P28:P31"/>
    <mergeCell ref="P32:P34"/>
    <mergeCell ref="P35:P38"/>
    <mergeCell ref="P39:P40"/>
    <mergeCell ref="B8:O8"/>
    <mergeCell ref="P11:P13"/>
    <mergeCell ref="P14:P16"/>
    <mergeCell ref="P17:P21"/>
    <mergeCell ref="P22:P24"/>
  </mergeCells>
  <dataValidations xWindow="1361" yWindow="808" count="13">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51" xr:uid="{00000000-0002-0000-0000-000000000000}">
      <formula1>$A$351001:$A$351003</formula1>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D51" xr:uid="{00000000-0002-0000-0000-000001000000}">
      <formula1>0</formula1>
      <formula2>9</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E51" xr:uid="{00000000-0002-0000-0000-000002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F51" xr:uid="{00000000-0002-0000-0000-000003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1:G51" xr:uid="{00000000-0002-0000-0000-000004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H11:H51" xr:uid="{00000000-0002-0000-0000-000005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I11:I51" xr:uid="{00000000-0002-0000-0000-000006000000}">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J51" xr:uid="{00000000-0002-0000-0000-000007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K51" xr:uid="{00000000-0002-0000-0000-000008000000}">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L51" xr:uid="{00000000-0002-0000-0000-000009000000}">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M51" xr:uid="{00000000-0002-0000-00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N51" xr:uid="{00000000-0002-0000-0000-00000B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11:O51" xr:uid="{00000000-0002-0000-0000-00000C000000}">
      <formula1>0</formula1>
      <formula2>390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34FCA-7CE7-4A13-A172-49AF8D68A149}">
  <dimension ref="B6:D23"/>
  <sheetViews>
    <sheetView topLeftCell="A7" workbookViewId="0">
      <selection activeCell="D16" sqref="D16:D22"/>
    </sheetView>
  </sheetViews>
  <sheetFormatPr baseColWidth="10" defaultRowHeight="15" x14ac:dyDescent="0.25"/>
  <cols>
    <col min="1" max="1" width="3.140625" customWidth="1"/>
    <col min="2" max="2" width="10.28515625" customWidth="1"/>
    <col min="3" max="3" width="108.5703125" customWidth="1"/>
    <col min="4" max="4" width="13" bestFit="1" customWidth="1"/>
  </cols>
  <sheetData>
    <row r="6" spans="2:4" ht="15.75" thickBot="1" x14ac:dyDescent="0.3"/>
    <row r="7" spans="2:4" ht="19.5" thickBot="1" x14ac:dyDescent="0.35">
      <c r="B7" s="13" t="s">
        <v>211</v>
      </c>
      <c r="C7" s="14"/>
      <c r="D7" s="15"/>
    </row>
    <row r="8" spans="2:4" ht="15.75" thickBot="1" x14ac:dyDescent="0.3"/>
    <row r="9" spans="2:4" ht="19.5" thickBot="1" x14ac:dyDescent="0.35">
      <c r="B9" s="16" t="s">
        <v>207</v>
      </c>
      <c r="C9" s="17"/>
      <c r="D9" s="18"/>
    </row>
    <row r="10" spans="2:4" ht="15.75" thickBot="1" x14ac:dyDescent="0.3"/>
    <row r="11" spans="2:4" ht="46.5" customHeight="1" thickBot="1" x14ac:dyDescent="0.3">
      <c r="B11" s="5" t="s">
        <v>210</v>
      </c>
      <c r="C11" s="5" t="s">
        <v>209</v>
      </c>
      <c r="D11" s="5" t="s">
        <v>208</v>
      </c>
    </row>
    <row r="12" spans="2:4" ht="51.75" customHeight="1" thickBot="1" x14ac:dyDescent="0.3">
      <c r="B12" s="6">
        <v>1</v>
      </c>
      <c r="C12" s="7" t="str">
        <f>+'F14.1  PLANES DE MEJORAMIENT...'!E11</f>
        <v>Incumplimiento, por parte del ente auditado, de publicar en la plataforma SECOP, la información requerida por el Decreto 1082 de 2015 de los contratos 46, 50, 61, 66, 80, 81 y 86 del 2019; 58, 59 y 70 de 2020 y 115 y 116 de 2021, con el propósito de cumplir con el principio de publicidad y garantizar el control fiscal y el control ciudadano a los recursos del Estado.</v>
      </c>
      <c r="D12" s="9">
        <f>+'F14.1  PLANES DE MEJORAMIENT...'!P11</f>
        <v>100</v>
      </c>
    </row>
    <row r="13" spans="2:4" ht="51.75" customHeight="1" thickBot="1" x14ac:dyDescent="0.3">
      <c r="B13" s="6">
        <f>+B12+1</f>
        <v>2</v>
      </c>
      <c r="C13" s="7" t="str">
        <f>+'F14.1  PLANES DE MEJORAMIENT...'!E14</f>
        <v>Incumplimiento, por parte del ente auditado, a lo determinado en el artículo 42 y 43 de la Ley 80 de 1993, en lo relacionado con la contratación que se realiza a través de la figura de urgencia manifiesta, en el contrato 058 de 2020, ya que el Instituto no envió a la CGR el expediente del mismo</v>
      </c>
      <c r="D13" s="9">
        <f>+'F14.1  PLANES DE MEJORAMIENT...'!P14</f>
        <v>100</v>
      </c>
    </row>
    <row r="14" spans="2:4" ht="51.75" customHeight="1" thickBot="1" x14ac:dyDescent="0.3">
      <c r="B14" s="6">
        <f t="shared" ref="B14:B23" si="0">+B13+1</f>
        <v>3</v>
      </c>
      <c r="C14" s="7" t="str">
        <f>+'F14.1  PLANES DE MEJORAMIENT...'!E17</f>
        <v>Incumplimiento del objeto contractual del cont /suministro No.106 de 2021, consistente en la implementación y puesta en funcionamiento de un nuevo sistema de video vigilancia mediante un circuito cerrado de televisión, ya que de las 36 cámaras contratadas sólo se encontraban instaladas 24, y en el desarrollo de la auditoría, se recuperaron las 12 cámaras faltantes por valor de $6.600.000</v>
      </c>
      <c r="D14" s="9">
        <f>+'F14.1  PLANES DE MEJORAMIENT...'!P17</f>
        <v>100</v>
      </c>
    </row>
    <row r="15" spans="2:4" ht="51.75" customHeight="1" thickBot="1" x14ac:dyDescent="0.3">
      <c r="B15" s="6">
        <f t="shared" si="0"/>
        <v>4</v>
      </c>
      <c r="C15" s="7" t="str">
        <f>+'F14.1  PLANES DE MEJORAMIENT...'!E22</f>
        <v>Incumplimiento del objeto contratado el cual era “Prestación de servicios para la implementación y ejecución de un plan de medios a través de diferentes medios de comunicación masivos y alternativos para el INFOTEP.” y de las falencias, por parte del ente auditado, de la labor de supervisión.</v>
      </c>
      <c r="D15" s="53">
        <f>+'F14.1  PLANES DE MEJORAMIENT...'!P22</f>
        <v>83.333333333333329</v>
      </c>
    </row>
    <row r="16" spans="2:4" ht="51.75" customHeight="1" thickBot="1" x14ac:dyDescent="0.3">
      <c r="B16" s="6">
        <f t="shared" si="0"/>
        <v>5</v>
      </c>
      <c r="C16" s="7" t="str">
        <f>+'F14.1  PLANES DE MEJORAMIENT...'!E25</f>
        <v>Actividades que se pagaron pero que no se evidenció la ejecución en el contrato 088 de 2021 cuyo objeto es “las labores de mantenimiento, adecuación y mejoramiento del sistema eléctrico de mediana y baja tensión etc, del  INFOTEP” por valor de $237.827.200, - se involucra el contrato 092-2021  por interventoría</v>
      </c>
      <c r="D16" s="53">
        <f>+'F14.1  PLANES DE MEJORAMIENT...'!P25</f>
        <v>63.333333333333336</v>
      </c>
    </row>
    <row r="17" spans="2:4" ht="51.75" customHeight="1" thickBot="1" x14ac:dyDescent="0.3">
      <c r="B17" s="6">
        <f t="shared" si="0"/>
        <v>6</v>
      </c>
      <c r="C17" s="7" t="str">
        <f>+'F14.1  PLANES DE MEJORAMIENT...'!E28</f>
        <v>El contrato  de obra No.090 -21 Nov 2019,  por $203.243.305. El acta de recibo final fecha 18 de dic. de 2019 y a la fecha se encuentran vencidos los términos para su liquidación, incumpliendo el art 60 de la ley 80, modificado por el art 32 de la Ley 1150 de 2007 y por el art 217 del Dec- 019 de 2012, el art 11 de la Ley 1150 de 2007 y lo señalado en el contrato en la Cláusula XXIV</v>
      </c>
      <c r="D17" s="9">
        <f>+'F14.1  PLANES DE MEJORAMIENT...'!P28</f>
        <v>25</v>
      </c>
    </row>
    <row r="18" spans="2:4" ht="51.75" customHeight="1" thickBot="1" x14ac:dyDescent="0.3">
      <c r="B18" s="6">
        <f t="shared" si="0"/>
        <v>7</v>
      </c>
      <c r="C18" s="7" t="str">
        <f>+'F14.1  PLANES DE MEJORAMIENT...'!E32</f>
        <v>Falta de planeación en la identificación de la necesidad y actividades a realizar en el Contrato 107 de 2021, cuyo objeto es “Las obras de mantenimiento y adecuación espacios para el mejoramiento de la infraestructura física del  INFOTEP.” Lo que podría ocasionar un mal uso de los recursos públicos.</v>
      </c>
      <c r="D18" s="53">
        <f>+'F14.1  PLANES DE MEJORAMIENT...'!P32</f>
        <v>65</v>
      </c>
    </row>
    <row r="19" spans="2:4" ht="51.75" customHeight="1" thickBot="1" x14ac:dyDescent="0.3">
      <c r="B19" s="6">
        <f t="shared" si="0"/>
        <v>8</v>
      </c>
      <c r="C19" s="7" t="str">
        <f>+'F14.1  PLANES DE MEJORAMIENT...'!E35</f>
        <v>El presente hallazgo tiene que ver con la ausencia, por parte del ente auditado, de manuales de procedimientos para el área financiera Contabilidad, presupuesto y pagaduría.</v>
      </c>
      <c r="D19" s="9">
        <f>+'F14.1  PLANES DE MEJORAMIENT...'!P35</f>
        <v>75</v>
      </c>
    </row>
    <row r="20" spans="2:4" ht="51.75" customHeight="1" thickBot="1" x14ac:dyDescent="0.3">
      <c r="B20" s="6">
        <f t="shared" si="0"/>
        <v>9</v>
      </c>
      <c r="C20" s="7" t="str">
        <f>+'F14.1  PLANES DE MEJORAMIENT...'!E39</f>
        <v>Implementación de Programas Ambientales: No existe un programa de uso racional y eficiente de la Energía y Agua Respectivamente en el INFOTEP, No cuenta con un plan manejo de residuos sólidos, además que Existen falencias en la Implementación de programa de Gestión Ambiental.</v>
      </c>
      <c r="D20" s="9">
        <f>+'F14.1  PLANES DE MEJORAMIENT...'!P39</f>
        <v>75</v>
      </c>
    </row>
    <row r="21" spans="2:4" ht="51.75" customHeight="1" thickBot="1" x14ac:dyDescent="0.3">
      <c r="B21" s="6">
        <f t="shared" si="0"/>
        <v>10</v>
      </c>
      <c r="C21" s="7" t="str">
        <f>+'F14.1  PLANES DE MEJORAMIENT...'!E41</f>
        <v>Implementación Plan de Emergencia: Debilidades en la Estructuración e implementación de los mecanismos para la prevención, atención de emergencias y desastres</v>
      </c>
      <c r="D21" s="9">
        <f>+'F14.1  PLANES DE MEJORAMIENT...'!P41</f>
        <v>90</v>
      </c>
    </row>
    <row r="22" spans="2:4" ht="51.75" customHeight="1" thickBot="1" x14ac:dyDescent="0.3">
      <c r="B22" s="6">
        <f t="shared" si="0"/>
        <v>11</v>
      </c>
      <c r="C22" s="7" t="str">
        <f>+'F14.1  PLANES DE MEJORAMIENT...'!E46</f>
        <v>Se evidenció que, para la concesión de créditos, no constituye las garantías y demás documentos soporte mínimos requeridos para adelantar acciones de cobro en caso de ser necesarias, por concepto de matrículas, contraviniendo el numeral 152 del RCP, situación que afecta los derechos de cobro a favor de la entidad y la posible pérdida de los recursos</v>
      </c>
      <c r="D22" s="54">
        <f>+'F14.1  PLANES DE MEJORAMIENT...'!P46</f>
        <v>75</v>
      </c>
    </row>
    <row r="23" spans="2:4" ht="51.75" customHeight="1" thickBot="1" x14ac:dyDescent="0.3">
      <c r="B23" s="6">
        <f t="shared" si="0"/>
        <v>12</v>
      </c>
      <c r="C23" s="7" t="str">
        <f>+'F14.1  PLANES DE MEJORAMIENT...'!E50</f>
        <v>Incumplimiento al Plan de Mejoramiento, el Comité de Crédito de la Institución solamente se reunió en Noviembre de 2012,. Lo anterior muestra no se aprueba la mayoría de las solicitudes de crédito a través del Comité, e inoperancia del mismo, aumentando el riesgo y la cantidad de cuentas incobrables</v>
      </c>
      <c r="D23" s="8">
        <f>+'F14.1  PLANES DE MEJORAMIENT...'!P50</f>
        <v>100</v>
      </c>
    </row>
  </sheetData>
  <autoFilter ref="B11:D23" xr:uid="{1DC998C5-4C83-4071-8A99-EA59E44F0BC1}"/>
  <mergeCells count="2">
    <mergeCell ref="B7:D7"/>
    <mergeCell ref="B9:D9"/>
  </mergeCells>
  <pageMargins left="0.7" right="0.7" top="0.75" bottom="0.75" header="0.3" footer="0.3"/>
  <pageSetup paperSize="11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2E6BA-DE78-42EE-95CB-C8F151117132}">
  <dimension ref="B2:F17"/>
  <sheetViews>
    <sheetView tabSelected="1" workbookViewId="0">
      <selection activeCell="P11" sqref="P11"/>
    </sheetView>
  </sheetViews>
  <sheetFormatPr baseColWidth="10" defaultRowHeight="15" x14ac:dyDescent="0.25"/>
  <cols>
    <col min="2" max="2" width="24.7109375" customWidth="1"/>
  </cols>
  <sheetData>
    <row r="2" spans="2:6" ht="15.75" thickBot="1" x14ac:dyDescent="0.3"/>
    <row r="3" spans="2:6" ht="16.5" thickBot="1" x14ac:dyDescent="0.3">
      <c r="B3" s="55" t="s">
        <v>230</v>
      </c>
      <c r="C3" s="92"/>
      <c r="D3" s="92"/>
      <c r="E3" s="92"/>
      <c r="F3" s="56"/>
    </row>
    <row r="4" spans="2:6" ht="15.75" thickBot="1" x14ac:dyDescent="0.3">
      <c r="B4" s="77"/>
      <c r="C4" s="78"/>
      <c r="D4" s="78"/>
      <c r="E4" s="78"/>
      <c r="F4" s="79"/>
    </row>
    <row r="5" spans="2:6" ht="21.75" thickBot="1" x14ac:dyDescent="0.4">
      <c r="B5" s="57" t="s">
        <v>231</v>
      </c>
      <c r="C5" s="58"/>
      <c r="D5" s="78"/>
      <c r="E5" s="59">
        <v>12</v>
      </c>
      <c r="F5" s="60"/>
    </row>
    <row r="6" spans="2:6" ht="15.75" thickBot="1" x14ac:dyDescent="0.3">
      <c r="B6" s="77"/>
      <c r="C6" s="78"/>
      <c r="D6" s="78"/>
      <c r="E6" s="78"/>
      <c r="F6" s="79"/>
    </row>
    <row r="7" spans="2:6" ht="27" thickBot="1" x14ac:dyDescent="0.45">
      <c r="B7" s="57" t="s">
        <v>232</v>
      </c>
      <c r="C7" s="58"/>
      <c r="D7" s="61"/>
      <c r="E7" s="66">
        <f>+F17/12</f>
        <v>79.305555555555557</v>
      </c>
      <c r="F7" s="67"/>
    </row>
    <row r="8" spans="2:6" x14ac:dyDescent="0.25">
      <c r="B8" s="77"/>
      <c r="C8" s="78"/>
      <c r="D8" s="78"/>
      <c r="E8" s="78"/>
      <c r="F8" s="79"/>
    </row>
    <row r="9" spans="2:6" ht="15.75" thickBot="1" x14ac:dyDescent="0.3">
      <c r="B9" s="77"/>
      <c r="C9" s="78"/>
      <c r="D9" s="78"/>
      <c r="E9" s="78"/>
      <c r="F9" s="79"/>
    </row>
    <row r="10" spans="2:6" ht="19.5" thickBot="1" x14ac:dyDescent="0.3">
      <c r="B10" s="63" t="s">
        <v>233</v>
      </c>
      <c r="C10" s="64"/>
      <c r="D10" s="64"/>
      <c r="E10" s="64"/>
      <c r="F10" s="65"/>
    </row>
    <row r="11" spans="2:6" ht="30" x14ac:dyDescent="0.25">
      <c r="B11" s="80"/>
      <c r="C11" s="62"/>
      <c r="D11" s="62" t="s">
        <v>235</v>
      </c>
      <c r="E11" s="62" t="s">
        <v>239</v>
      </c>
      <c r="F11" s="81" t="s">
        <v>236</v>
      </c>
    </row>
    <row r="12" spans="2:6" x14ac:dyDescent="0.25">
      <c r="B12" s="82" t="s">
        <v>234</v>
      </c>
      <c r="C12" s="69">
        <v>1</v>
      </c>
      <c r="D12" s="68">
        <v>12</v>
      </c>
      <c r="E12" s="68">
        <v>4</v>
      </c>
      <c r="F12" s="83">
        <v>400</v>
      </c>
    </row>
    <row r="13" spans="2:6" x14ac:dyDescent="0.25">
      <c r="B13" s="82" t="s">
        <v>234</v>
      </c>
      <c r="C13" s="69" t="s">
        <v>238</v>
      </c>
      <c r="D13" s="68">
        <v>12</v>
      </c>
      <c r="E13" s="68">
        <v>2</v>
      </c>
      <c r="F13" s="84">
        <f>+'AVANCE 30-10-2023'!D15+'AVANCE 30-10-2023'!D21</f>
        <v>173.33333333333331</v>
      </c>
    </row>
    <row r="14" spans="2:6" x14ac:dyDescent="0.25">
      <c r="B14" s="85" t="s">
        <v>234</v>
      </c>
      <c r="C14" s="71" t="s">
        <v>237</v>
      </c>
      <c r="D14" s="70">
        <v>12</v>
      </c>
      <c r="E14" s="70">
        <v>5</v>
      </c>
      <c r="F14" s="86">
        <f>+'AVANCE 30-10-2023'!D16+'AVANCE 30-10-2023'!D18+'AVANCE 30-10-2023'!D19+'AVANCE 30-10-2023'!D20+'AVANCE 30-10-2023'!D22</f>
        <v>353.33333333333337</v>
      </c>
    </row>
    <row r="15" spans="2:6" x14ac:dyDescent="0.25">
      <c r="B15" s="87" t="s">
        <v>234</v>
      </c>
      <c r="C15" s="72" t="s">
        <v>240</v>
      </c>
      <c r="D15" s="72">
        <v>12</v>
      </c>
      <c r="E15" s="72">
        <v>1</v>
      </c>
      <c r="F15" s="88">
        <f>+'AVANCE 30-10-2023'!D17</f>
        <v>25</v>
      </c>
    </row>
    <row r="16" spans="2:6" ht="15.75" thickBot="1" x14ac:dyDescent="0.3">
      <c r="B16" s="89"/>
      <c r="C16" s="73"/>
      <c r="D16" s="73"/>
      <c r="E16" s="73"/>
      <c r="F16" s="90"/>
    </row>
    <row r="17" spans="2:6" ht="19.5" thickBot="1" x14ac:dyDescent="0.3">
      <c r="B17" s="74" t="s">
        <v>241</v>
      </c>
      <c r="C17" s="75"/>
      <c r="D17" s="75"/>
      <c r="E17" s="76"/>
      <c r="F17" s="91">
        <f>+F12+F13+F14+F15</f>
        <v>951.66666666666663</v>
      </c>
    </row>
  </sheetData>
  <mergeCells count="7">
    <mergeCell ref="B10:F10"/>
    <mergeCell ref="B17:E17"/>
    <mergeCell ref="B3:F3"/>
    <mergeCell ref="B5:C5"/>
    <mergeCell ref="B7:C7"/>
    <mergeCell ref="E5:F5"/>
    <mergeCell ref="E7:F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F14.1  PLANES DE MEJORAMIENT...</vt:lpstr>
      <vt:lpstr>AVANCE 30-10-2023</vt:lpstr>
      <vt:lpstr>RESUMEN DE AVANCE 30102023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Andres Avelino Meza Villareal</cp:lastModifiedBy>
  <dcterms:created xsi:type="dcterms:W3CDTF">2023-07-19T20:47:37Z</dcterms:created>
  <dcterms:modified xsi:type="dcterms:W3CDTF">2024-01-16T20:23:54Z</dcterms:modified>
</cp:coreProperties>
</file>