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mc:AlternateContent xmlns:mc="http://schemas.openxmlformats.org/markup-compatibility/2006">
    <mc:Choice Requires="x15">
      <x15ac:absPath xmlns:x15ac="http://schemas.microsoft.com/office/spreadsheetml/2010/11/ac" url="C:\Users\PLANEACIÓN\Documents\PLANEACION 2016-2022\2022\PLAN DE ACCION 2022\IV SEGUIMIENTO\"/>
    </mc:Choice>
  </mc:AlternateContent>
  <xr:revisionPtr revIDLastSave="0" documentId="13_ncr:1_{2CB15188-A1CE-423A-8E1B-BAAD4B2AF626}" xr6:coauthVersionLast="36" xr6:coauthVersionMax="36" xr10:uidLastSave="{00000000-0000-0000-0000-000000000000}"/>
  <bookViews>
    <workbookView xWindow="0" yWindow="0" windowWidth="28800" windowHeight="11925" activeTab="1" xr2:uid="{00000000-000D-0000-FFFF-FFFF00000000}"/>
  </bookViews>
  <sheets>
    <sheet name="GESTION MISIONAL" sheetId="1" r:id="rId1"/>
    <sheet name="GESTION INSTITUCIONAL" sheetId="2" r:id="rId2"/>
  </sheets>
  <calcPr calcId="191029"/>
</workbook>
</file>

<file path=xl/calcChain.xml><?xml version="1.0" encoding="utf-8"?>
<calcChain xmlns="http://schemas.openxmlformats.org/spreadsheetml/2006/main">
  <c r="R6" i="2" l="1"/>
  <c r="R7" i="2"/>
  <c r="R8" i="2"/>
  <c r="R9" i="2"/>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5" i="2"/>
  <c r="Q47" i="2"/>
  <c r="S39" i="2" l="1"/>
  <c r="S20" i="2" l="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P37" i="1"/>
  <c r="P34" i="1"/>
  <c r="Q5" i="1"/>
  <c r="P35" i="1"/>
  <c r="R21" i="1" l="1"/>
  <c r="R16" i="1"/>
  <c r="M47" i="2" l="1"/>
  <c r="M46" i="2"/>
  <c r="S45" i="2"/>
  <c r="M45" i="2"/>
  <c r="M44" i="2"/>
  <c r="L44" i="2"/>
  <c r="K44" i="2"/>
  <c r="J44" i="2"/>
  <c r="I44" i="2"/>
  <c r="M43" i="2"/>
  <c r="K43" i="2"/>
  <c r="L43" i="2" s="1"/>
  <c r="J43" i="2"/>
  <c r="I43" i="2"/>
  <c r="M42" i="2"/>
  <c r="J42" i="2"/>
  <c r="K42" i="2" s="1"/>
  <c r="L42" i="2" s="1"/>
  <c r="I42" i="2"/>
  <c r="H42" i="2"/>
  <c r="M41" i="2"/>
  <c r="J41" i="2"/>
  <c r="K41" i="2" s="1"/>
  <c r="L41" i="2" s="1"/>
  <c r="I41" i="2"/>
  <c r="H41" i="2"/>
  <c r="M40" i="2"/>
  <c r="O39" i="2"/>
  <c r="M39" i="2"/>
  <c r="M37" i="2"/>
  <c r="I37" i="2"/>
  <c r="J37" i="2" s="1"/>
  <c r="K37" i="2" s="1"/>
  <c r="L37" i="2" s="1"/>
  <c r="M36" i="2"/>
  <c r="M35" i="2"/>
  <c r="M34" i="2"/>
  <c r="I34" i="2"/>
  <c r="J34" i="2" s="1"/>
  <c r="K34" i="2" s="1"/>
  <c r="L34" i="2" s="1"/>
  <c r="M33" i="2"/>
  <c r="M32" i="2"/>
  <c r="M31" i="2"/>
  <c r="M30" i="2"/>
  <c r="M28" i="2"/>
  <c r="M27" i="2"/>
  <c r="M26" i="2"/>
  <c r="J26" i="2"/>
  <c r="K26" i="2" s="1"/>
  <c r="L26" i="2" s="1"/>
  <c r="G25" i="2"/>
  <c r="M24" i="2"/>
  <c r="O21" i="2"/>
  <c r="O20" i="2" s="1"/>
  <c r="O50" i="2" s="1"/>
  <c r="M21" i="2"/>
  <c r="M20" i="2"/>
  <c r="M19" i="2"/>
  <c r="M17" i="2"/>
  <c r="M14" i="2"/>
  <c r="M13" i="2"/>
  <c r="M12" i="2"/>
  <c r="M11" i="2"/>
  <c r="M9" i="2"/>
  <c r="K9" i="2"/>
  <c r="L9" i="2" s="1"/>
  <c r="J9" i="2"/>
  <c r="M8" i="2"/>
  <c r="I8" i="2"/>
  <c r="J8" i="2" s="1"/>
  <c r="K8" i="2" s="1"/>
  <c r="L8" i="2" s="1"/>
  <c r="M7" i="2"/>
  <c r="I7" i="2"/>
  <c r="J7" i="2" s="1"/>
  <c r="K7" i="2" s="1"/>
  <c r="L7" i="2" s="1"/>
  <c r="M6" i="2"/>
  <c r="I6" i="2"/>
  <c r="J6" i="2" s="1"/>
  <c r="K6" i="2" s="1"/>
  <c r="L6" i="2" s="1"/>
  <c r="M5" i="2"/>
  <c r="I5" i="2"/>
  <c r="J5" i="2" s="1"/>
  <c r="K5" i="2" s="1"/>
  <c r="L5" i="2" s="1"/>
  <c r="D67" i="1"/>
  <c r="D68" i="1" s="1"/>
  <c r="D66" i="1"/>
  <c r="N52" i="1"/>
  <c r="L50" i="1"/>
  <c r="H50" i="1"/>
  <c r="I50" i="1" s="1"/>
  <c r="J50" i="1" s="1"/>
  <c r="K50" i="1" s="1"/>
  <c r="L49" i="1"/>
  <c r="L46" i="1"/>
  <c r="L45" i="1"/>
  <c r="L44" i="1"/>
  <c r="L43" i="1"/>
  <c r="L42" i="1"/>
  <c r="L41" i="1"/>
  <c r="L40" i="1"/>
  <c r="L39" i="1"/>
  <c r="L38" i="1"/>
  <c r="L37" i="1"/>
  <c r="H37" i="1"/>
  <c r="L36" i="1"/>
  <c r="L35" i="1"/>
  <c r="L34" i="1"/>
  <c r="I34" i="1"/>
  <c r="J34" i="1" s="1"/>
  <c r="K34" i="1" s="1"/>
  <c r="H34" i="1"/>
  <c r="N33" i="1"/>
  <c r="L33" i="1"/>
  <c r="I33" i="1"/>
  <c r="J33" i="1" s="1"/>
  <c r="K33" i="1" s="1"/>
  <c r="H33" i="1"/>
  <c r="L32" i="1"/>
  <c r="L31" i="1"/>
  <c r="L30" i="1"/>
  <c r="L29" i="1"/>
  <c r="P28" i="1"/>
  <c r="L28" i="1"/>
  <c r="I26" i="1"/>
  <c r="J26" i="1" s="1"/>
  <c r="K26" i="1" s="1"/>
  <c r="G26" i="1"/>
  <c r="L26" i="1" s="1"/>
  <c r="L25" i="1"/>
  <c r="L24" i="1"/>
  <c r="I24" i="1"/>
  <c r="J24" i="1" s="1"/>
  <c r="K24" i="1" s="1"/>
  <c r="H24" i="1"/>
  <c r="L23" i="1"/>
  <c r="H23" i="1"/>
  <c r="I23" i="1" s="1"/>
  <c r="J23" i="1" s="1"/>
  <c r="K23" i="1" s="1"/>
  <c r="L21" i="1"/>
  <c r="G20" i="1"/>
  <c r="I20" i="1" s="1"/>
  <c r="J20" i="1" s="1"/>
  <c r="K20" i="1" s="1"/>
  <c r="L19" i="1"/>
  <c r="L18" i="1"/>
  <c r="L17" i="1"/>
  <c r="L16" i="1"/>
  <c r="F16" i="1"/>
  <c r="L15" i="1"/>
  <c r="L14" i="1"/>
  <c r="H14" i="1"/>
  <c r="L12" i="1"/>
  <c r="L11" i="1"/>
  <c r="L10" i="1"/>
  <c r="L9" i="1"/>
  <c r="I9" i="1"/>
  <c r="J9" i="1" s="1"/>
  <c r="K9" i="1" s="1"/>
  <c r="H9" i="1"/>
  <c r="L8" i="1"/>
  <c r="F8" i="1"/>
  <c r="K7" i="1"/>
  <c r="I7" i="1"/>
  <c r="L6" i="1"/>
  <c r="L5" i="1"/>
  <c r="J5" i="1"/>
  <c r="J7" i="1" s="1"/>
  <c r="H5" i="1"/>
  <c r="H7" i="1" s="1"/>
  <c r="G5" i="1"/>
  <c r="I14" i="1" l="1"/>
  <c r="J14" i="1" s="1"/>
  <c r="K14" i="1" s="1"/>
  <c r="G7" i="1"/>
  <c r="L7" i="1" s="1"/>
  <c r="L2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N36" authorId="0" shapeId="0" xr:uid="{00000000-0006-0000-0100-000001000000}">
      <text>
        <r>
          <rPr>
            <sz val="11"/>
            <color theme="1"/>
            <rFont val="Arial"/>
            <scheme val="minor"/>
          </rPr>
          <t>@coordinacion.investigacion@infotepsai.edu.co Por favor realizar los respectivos reportes
_Asignado a Ian David Criollo Cruz_
	-Guiselly Sarmiento</t>
        </r>
      </text>
    </comment>
  </commentList>
</comments>
</file>

<file path=xl/sharedStrings.xml><?xml version="1.0" encoding="utf-8"?>
<sst xmlns="http://schemas.openxmlformats.org/spreadsheetml/2006/main" count="720" uniqueCount="513">
  <si>
    <t xml:space="preserve">PLAN DE ACCIÓN 2022: COMPONENTE GESTIÓN MISIONAL
INSTITUTO NACIONAL DE FORMACIÓN TÉCNICA PROFESIONAL DE SAN ANDRÉS Y PROVIDENCIA - INFOTEP SAI
</t>
  </si>
  <si>
    <t>SEGUIMIENTO 4TO TRIMESTRE DE 2022- MESES: OCTUBRE, NOVIEMBRE, DICIEMBRE</t>
  </si>
  <si>
    <t>LÍNEAS TEMÁTICAS PDI</t>
  </si>
  <si>
    <t>OBJETIVOS</t>
  </si>
  <si>
    <t>ACCIONES DEL PLAN</t>
  </si>
  <si>
    <t>INDICADORES</t>
  </si>
  <si>
    <t>FÓRMULA DEL INDICADOR</t>
  </si>
  <si>
    <t>LÍNEA BASE</t>
  </si>
  <si>
    <t>META 2022</t>
  </si>
  <si>
    <t>PROYECCIÓN DE LA EJECUCIÓN DE LA META TRIMESTRALMENTE</t>
  </si>
  <si>
    <t>TOTAL</t>
  </si>
  <si>
    <t xml:space="preserve">RESPONSABLES DE LA EJECUCION </t>
  </si>
  <si>
    <t>RECURSOS FINANCIEROS 2022</t>
  </si>
  <si>
    <t>REPORTE NÚMERICO O PORCENTUAL DEL AVANCE EN EL CUMPLIMIENTO DE LA META</t>
  </si>
  <si>
    <t>% DE AVANCE DEL PERIODO</t>
  </si>
  <si>
    <t>REPORTE DE RECURSOS FINANCIEROS EJECUTADOS CON CORTE CORTE 31 DIC</t>
  </si>
  <si>
    <t>REPORTE CUALITATIVO DEL AVANCE EN EL CUMPLIMIENTO DE LA META</t>
  </si>
  <si>
    <t>MEDIO DE VERIFICACIÓN DE EVIDENCIAS</t>
  </si>
  <si>
    <t>OBSERVACIONES</t>
  </si>
  <si>
    <t>TRIM I</t>
  </si>
  <si>
    <t>TRIM II</t>
  </si>
  <si>
    <t>TRIM III</t>
  </si>
  <si>
    <t>TRIM IV</t>
  </si>
  <si>
    <t>PRESUPUESTO 2022</t>
  </si>
  <si>
    <t>TIPO Y FUENTE DE RECURSOS</t>
  </si>
  <si>
    <t>Gestión Académica</t>
  </si>
  <si>
    <t>Ampliar la oferta académica institucional con pertinencia</t>
  </si>
  <si>
    <t>Incrementar la cobertura en los programas académicos del INFOTEP</t>
  </si>
  <si>
    <t>Aumento del número de estudiantes matriculados en la institución</t>
  </si>
  <si>
    <t>Número de estudiantes matriculados en programas técnicos profesionales</t>
  </si>
  <si>
    <t xml:space="preserve">Vicerrectoría Académica - Charles Gallardo </t>
  </si>
  <si>
    <t>N/A</t>
  </si>
  <si>
    <t>Aumento de cobertura de programas académicos</t>
  </si>
  <si>
    <t># de programas técnicos profesionales nuevos registrados en SACES</t>
  </si>
  <si>
    <t>Aumentar los ingresos propios de la institución</t>
  </si>
  <si>
    <t>Incrementar el recaudo por matrícula de programas regulares</t>
  </si>
  <si>
    <t>Ingreso por matrícula de programas regulares</t>
  </si>
  <si>
    <t>Cantidad de recursos propios recaudados por programas regulares</t>
  </si>
  <si>
    <t>Llevar a cabo estrategias para una graduación exitosa de estudiantes</t>
  </si>
  <si>
    <t>Incrementar la cantidad de estudiantes que se gradúan del INFOTEP</t>
  </si>
  <si>
    <t>Cantidad de estudiantes de graduados por semestre</t>
  </si>
  <si>
    <t># de graduados por semestre</t>
  </si>
  <si>
    <t xml:space="preserve"> Implementar procesos para el mejoramiento de las condiciones de calidad de los programas académicos de la institución </t>
  </si>
  <si>
    <t xml:space="preserve">Ejecutar las estrategias planteadas para el mejoramiento de las condiciones de calidad de los programas académicos de la institución </t>
  </si>
  <si>
    <t>Porcentaje de implementación de los procesos de mejoramiento de condiciones de calidad de programas</t>
  </si>
  <si>
    <t>(# de actividades implementadas/ # de actividades programadas)*100</t>
  </si>
  <si>
    <t>Nación - inversión</t>
  </si>
  <si>
    <t>$43.776.749</t>
  </si>
  <si>
    <t xml:space="preserve">Durante el ultimo trimestre, las actividades orientadas al fortalecimiento de la calidad de los programas, se basaron principalmente en la consolidación del plan de contigencia que debe presentarse al Ministerio de Educación Nacional una vez se venza el registro calificado de tres de los ocho programas que oferta la institución, este cuenta con la proyecto borrador de acuerdo de aprobación del plan, el plan, los formatos diligenciados con la información de los interesados y el cronograma de ejecución del plan. Adicional a ello se trabajo en una guía para la elaboración de rubricas (para establecer criterios de evaluación para las actividades académicas), Instrumento para la evaluación de los microcurriculos; formatos de seguimiento para docente supervisor de practicas, formato para que el estudiante valore al docente asesor de trabajo de grado y el formato para que el estudiante valore al docente que orienta las actividades de bienestar.   </t>
  </si>
  <si>
    <r>
      <rPr>
        <sz val="11"/>
        <color theme="1"/>
        <rFont val="Arial"/>
      </rPr>
      <t xml:space="preserve">Carpeta en drive con el siguiente enlace </t>
    </r>
    <r>
      <rPr>
        <u/>
        <sz val="11"/>
        <color rgb="FF1155CC"/>
        <rFont val="Arial"/>
      </rPr>
      <t>https://drive.google.com/drive/folders/1n-ykoo_h_v8pD16aOeylkFtHY8hh_QLo</t>
    </r>
  </si>
  <si>
    <t>Incrementar la apropiación de uso de recursos bibliográficos a nivel institucional</t>
  </si>
  <si>
    <t>Implementar acciones para la mejora en la prestación del servicio de la biblioteca</t>
  </si>
  <si>
    <t>Porcentaje de beneficiarios de los servicios de la biblioteca con un 80% o más de satisfacción</t>
  </si>
  <si>
    <t>(# de usuarios que califican satisfactoriamente los servicios de la biblioteca/# de usuarios de la biblioteca)*100</t>
  </si>
  <si>
    <t>80%.</t>
  </si>
  <si>
    <t>Vicerrectoría Académica: Biblioteca - Zoraida Vanegas</t>
  </si>
  <si>
    <t>Funcionamiento</t>
  </si>
  <si>
    <t>Alianzas estratégicas</t>
  </si>
  <si>
    <t xml:space="preserve"> Consolidar alianzas estratégicas para la articulación interinstitucional, ampliación de oferta y la inclusión de mejores prácticas.</t>
  </si>
  <si>
    <t xml:space="preserve"> Consolidar nuevas alianzas estratégicas pertinentes  para el desarrollo de las acciones misionales y/o de apoyo de la institución</t>
  </si>
  <si>
    <t>Alianzas estratégicas consolidadas</t>
  </si>
  <si>
    <t>Número de alianzas estratégicas consolidadas</t>
  </si>
  <si>
    <t>Vicerrectoría Académica: Coordinación de Extensión - Julliet Orozco</t>
  </si>
  <si>
    <t>En el marco de la jornada de limpieza de borde costero desarrollada por la institución se estableció alianza con Schooner bigth asociation en calidad de gestor de residuas aprovechables en la isla de San Andrés.</t>
  </si>
  <si>
    <r>
      <rPr>
        <sz val="11"/>
        <color theme="1"/>
        <rFont val="Arial"/>
      </rPr>
      <t xml:space="preserve">Certificado </t>
    </r>
    <r>
      <rPr>
        <u/>
        <sz val="11"/>
        <color rgb="FF1155CC"/>
        <rFont val="Arial"/>
      </rPr>
      <t>https://drive.google.com/drive/folders/1VnYiroiPWknCuquL41Vqt5Wz2hyjXvaT?usp=share_link</t>
    </r>
  </si>
  <si>
    <t>Consolidar alianzas para implementar el programa de apropiación social del conocimiento de la cultura isleña</t>
  </si>
  <si>
    <t>% porcentaje de consolidación del programa de apropiación social del conocimiento de la cultura isleña</t>
  </si>
  <si>
    <t>(# de acciones implementadas / # de acciones planeadas) * 100</t>
  </si>
  <si>
    <t>Vicerrectoría Académica - Coordinación de Investigación, Coordinación de Extensión y Centro de Lenguas: Ian David Criollo, Julliet Orozco y Emelino O'Neill</t>
  </si>
  <si>
    <t>Con la asesoría del convenio de UNIVALLE-MEN la institución formuló el Proyecto “FORTALECIMIENTO DE LAS HABILIDADES Y COMPETENCIAS COMUNICATIVAS, INVESTIGATIVAS Y TECNOLÓGICAS ALREDEDOR DE LA MEMORIA HISTORICA Y CULTURAL DEL PUEBLO CREOLE EN LA ISLA DE SAN ANDRÉS".</t>
  </si>
  <si>
    <t>https://docs.google.com/presentation/d/1LO_y8px0S_DpVR3myZVTjZf0h51jahjL/edit?usp=share_link&amp;ouid=109956260365664632408&amp;rtpof=true&amp;sd=true</t>
  </si>
  <si>
    <t>Monitorear las acciones realizadas en Redes de Conocimiento</t>
  </si>
  <si>
    <t>Número de beneficios obtenidos por la participación en redes de conocimiento</t>
  </si>
  <si>
    <t>Cantidad de beneficios por participación en redes de conocimiento obtenidas</t>
  </si>
  <si>
    <t>Vicerrectoría Académica - Coordinación de Investigación: Ian David Criollo</t>
  </si>
  <si>
    <t>Redefinición institucional</t>
  </si>
  <si>
    <t>Redefinir la naturaleza institucional de acuerdo con el plan estratégico</t>
  </si>
  <si>
    <t>Implementar la hoja de ruta para el proceso de redefinición de la institución</t>
  </si>
  <si>
    <t>Porcentaje de implementación de la hoja de ruta de redefinición institucional</t>
  </si>
  <si>
    <t>Idiomas</t>
  </si>
  <si>
    <t>Implementar estrategias para el mejoramiento del nivel de la segunda lengua en la comunidad educativa</t>
  </si>
  <si>
    <t>Promover el aprendizaje de idiomas  y apropiación de la cultura isleña</t>
  </si>
  <si>
    <t>Número  de personas formadas en Inglés</t>
  </si>
  <si>
    <t xml:space="preserve"># de personas formados </t>
  </si>
  <si>
    <t>Vicerrectoría Académica: Centro de lenguas - Emelino O'Neill</t>
  </si>
  <si>
    <t>Metas cumplidas en el 3 trimestre</t>
  </si>
  <si>
    <t>resolución horás cátedra profesor dwight forbes</t>
  </si>
  <si>
    <t>Número  de personas formadas en Kriol</t>
  </si>
  <si>
    <t>Contratación de servicios profesor Vinburn Davis</t>
  </si>
  <si>
    <t>Porcentaje de estudiantes, docentes y funcionarios formados en ingles con nivel de Inglés A2 y B1</t>
  </si>
  <si>
    <t>% de estudiantes, docentes y funcionarios con nivel de Inglés A2 y B1</t>
  </si>
  <si>
    <t>Este año no hubo cursos de inglés para los docentes y funcionarios de la institución</t>
  </si>
  <si>
    <t>Diseñar un programa transversal de apropiación social del conocimiento de la cultura isleña</t>
  </si>
  <si>
    <t>Diseño de programa de apropiación social de la cultura isleña</t>
  </si>
  <si>
    <t># de programas diseñados</t>
  </si>
  <si>
    <t>Vicerrectoría Académica: Centro de lenguas + Coordinación de Investigación - Emelino O'Neill + Ian David Criollo</t>
  </si>
  <si>
    <t>Evento de apropiación social de la cultura isleña</t>
  </si>
  <si>
    <t># de eventos ejecutados</t>
  </si>
  <si>
    <t>Vicerrectoría Académica: Centro de lenguas + Coordinación de Investigación + Coordinación de Bienestar - Emelino O'Neill + Ian David Criollo + Surisadays Baena</t>
  </si>
  <si>
    <t>Se realizaron las celebraciones del día del la lengua materna, el día del idioma, y la celebración de la emancipación</t>
  </si>
  <si>
    <t>Lista de asistencias, y registro fotográficos</t>
  </si>
  <si>
    <t>Fomentar acciones para el aumento de ingresos por recursos propios</t>
  </si>
  <si>
    <t>Aumentar en un 20% el recaudo de ingresos propios de las institución con los cursos del centro de idiomas</t>
  </si>
  <si>
    <t>Ingreso por matrícula del centro de idiomas</t>
  </si>
  <si>
    <t>Cantidad de recursos propios recaudados por el centro de idiomas</t>
  </si>
  <si>
    <t>No aplica</t>
  </si>
  <si>
    <t>Movilidad académica</t>
  </si>
  <si>
    <t>Implementar la política de Internacionalización</t>
  </si>
  <si>
    <t>Implementar las acciones contempladas en el documento técnico que traza la ruta de la internacionalización en el Infotep</t>
  </si>
  <si>
    <t>% porcentaje de implementación de las acciones de la ruta de internacionalización</t>
  </si>
  <si>
    <t xml:space="preserve">Desarrollo de la semana internacional INFOTEP 2022 país invitado COSTA RICA </t>
  </si>
  <si>
    <t>https://drive.google.com/drive/folders/1fzaZFUsb-isMtXM32ICBAlYj9e1fSJFN?usp=share_link</t>
  </si>
  <si>
    <t>Ejecutar acciones para el desarrollo de actividades la movilidad nacional e internacional (en modalidad presencial o en casa)</t>
  </si>
  <si>
    <t xml:space="preserve">Número de eventos de movilidad académica en la que participa la comunidad educativa
</t>
  </si>
  <si>
    <t># de eventos movilidad efectiva</t>
  </si>
  <si>
    <t>1. Movilidad feria emprendimiento INFOTEP CIENAGA. 
2. Movilidad ruta región caribe (Cartagena y Monteria) 
3. Movilidad semana internacional COLMAYOR Cartagena
4. Movilidad dibujo arquitectónico COLMAYOR Cartagena 
5. Movilidad funcionarios INFOTEP CIENAGA 
6. Movilidad Evento Encuentro Inclusion Social Barranquilla</t>
  </si>
  <si>
    <t>Extensión, proyección social y emprendimiento</t>
  </si>
  <si>
    <t xml:space="preserve">Fortalecer el proceso de extensión y proyección social </t>
  </si>
  <si>
    <t>Ejecutar las estrategias planteadas en los lineamientos de los programas técnicos profesionales del INFOTEP, con miras al fortalecimiento de la relación de la institución con el sector externo</t>
  </si>
  <si>
    <t>Porcentaje de implementación de las estrategias de ejecutadas con miras al fortalecimiento de la relación de la institución con el sector externo</t>
  </si>
  <si>
    <t>(# estrategias ejecutadas/ # de estrategias identificadas) * 100</t>
  </si>
  <si>
    <t>Vicerrectoría Académica: Coordinación de Extensión</t>
  </si>
  <si>
    <t>Se ofertó curso a 53 personas externas en temas de educación ambiental en el marco de una contratación con la union temporal UNIDOS POR UN NUEVO SAI. Se certificaron a 32 personas externas beneficiarias de dos programas de educación complementaria en proyectos comunitarios con el sector externo. Se certificaron a 32 estudiantes de programas regulares en programas complementarios de formación. Se participo con ponencia de buena practica de extensión en el encuentro regional de nodo caribe de extensión.</t>
  </si>
  <si>
    <t>https://drive.google.com/drive/folders/1MwFsDweckxINocKJ-wXDkQfLzRsdhdP2?usp=share_link</t>
  </si>
  <si>
    <t>Diseñar e implementar actividades orientadas a la Proyección y Responsabilidad Social del INFOTEP con la comunidad</t>
  </si>
  <si>
    <t>Cantidad de actividades de Proyección y Responsabilidad Social implementadas</t>
  </si>
  <si>
    <t xml:space="preserve">En la presente vigencia se realizaron cinco proyectos comunitarios los cuales estuvieron vinculados a los programas relacionados a continuación:
1.	Atención integral a la primera infancia: titulado jugando y aprendiendo con amor, el cual se dirigió a población en el ciclo vital de primera infancia localizado en el barrio atlántico.
2.	Turismo sostenible: Titulado “Nuevas Tendencias del Sector Turístico”, desarrollo para un grupo de matronas gastronómicas pertenecientes a la “Asociación de Fair Table Ancestral Food”, que se han dedicado por años a visibilizar, conservar y salvaguardar y proteger la cultura raizal a través de las prácticas culinarias.
Diseño arquitectónico: titulad sencibilización sobre el aprovechamiento y uso pertinente del espacio público en el sector económico en la isla de San Andrés.
3.	Operación en servicios comunitarios: titulado intervención social comunitaria para la creación del observatorio de la familia y promoción de la investigación interdisciplinaria 
4.	Comercio exterior: 
</t>
  </si>
  <si>
    <t>https://docs.google.com/document/d/1Om7zM_vub3Ifw5HJOjaBoMPrzRYf5B0E/edit?usp=share_link&amp;ouid=104686425447134919329&amp;rtpof=true&amp;sd=true</t>
  </si>
  <si>
    <t>Medir la satisfacción de los beneficiarios de actividades de extensión y proyección social</t>
  </si>
  <si>
    <t>Porcentaje de beneficiarios que califican las acciones de extensión, proyección y responsabilidad social con un 80% o más de satisfacción</t>
  </si>
  <si>
    <t>% de actividades calificadas con 80% o más de favorabilidad</t>
  </si>
  <si>
    <t>Se realizó evaluación de satisfaccón e impacto a los 5 proyectos comunitarios, observando total nivel de satisfacción con los beneficiarios.</t>
  </si>
  <si>
    <t>https://drive.google.com/file/d/185tI1kxyOpGDgGH-tlgYWVyQX7I4dDtA/view?usp=share_link</t>
  </si>
  <si>
    <t>Aumentar en un 20% el recaudo de ingresos  por los servicios de extensión</t>
  </si>
  <si>
    <t>Aumento de ingresos por los servicios de extensión</t>
  </si>
  <si>
    <t>Cantidad de recursos propios recaudados por los servicios de extensión</t>
  </si>
  <si>
    <t>En el marco de una contratación con la union temporal UNIDOS POR UN NUEVO SAI se recaudó este dinero por la venta de servicios de educación continua, adicionalmente se factura los servicios de venta de uso de intalaciones del gimnasio para externos correspondiente al mes de octubre.</t>
  </si>
  <si>
    <t>Atender las necesidades de los graduados</t>
  </si>
  <si>
    <t>Diseñar e implementar con los graduados estrategias que permitan la participación de un mayor número de exalumnos en las actividades de la institución</t>
  </si>
  <si>
    <t>Porcentaje de estrategias de vinculación de graduados implementadas</t>
  </si>
  <si>
    <t>(# de graduados que participaron en el diseño estrategias/ # de estrategias planeadas)*100</t>
  </si>
  <si>
    <t>Se laboró actualizando digitalmente la base da datos de los Egresados del INFOTEP a través del nuevo formato aprobado por Planeación como nuevos graduad@s (para los más recientes) y mediante el suministro de información de la Oficina de Admisiones y Registro de los más antiguos.</t>
  </si>
  <si>
    <t>Porcentaje de graduados que participan de las estrategias</t>
  </si>
  <si>
    <t># de graduados que participaron en las estrategias/ # total de graduados caracterizados)*100</t>
  </si>
  <si>
    <t>44 egresados participaron de las estrategias  implementadas para actualizar la base de datos durante ésta vigencia del 2022.</t>
  </si>
  <si>
    <t>Medir la satisfacción de los graduados con las estrategias de vinculación implementadas</t>
  </si>
  <si>
    <t>Porcentaje de beneficiarios de estrategias de graduados con un 80% o más de satisfacción</t>
  </si>
  <si>
    <t>Diseñar y poner en marcha una estrategia institucional para el fortalecimiento e implementación de iniciativas de emprendimiento de los estudiantes y docentes de la institución</t>
  </si>
  <si>
    <t>Ejecutar una estrategia para la obtención de recursos de capital semilla para emprendimientos en etapa temprana a nivel institucional</t>
  </si>
  <si>
    <t>Cantidad de recursos de capital semilla obtenidos para los emprendedores</t>
  </si>
  <si>
    <t>$ de recursos de capital semilla obtenidos Cantidad de recursos de capital semilla obtenidos para los emprendedores</t>
  </si>
  <si>
    <t>Vicerrectoría Académica: Coordinación de investigación - Ian David Criollo</t>
  </si>
  <si>
    <t>Ejecución del Concurso de Emprendimiento INFOTEP BUSINESS STAR UP II  -2022
Contrato para la adquisición de elementos para emprendedores ganadores de la Convocatoria.</t>
  </si>
  <si>
    <t>https://drive.google.com/drive/folders/173pws9gKuYXi4p_ae9uvuJkVTPbfg9r0?usp=share_link</t>
  </si>
  <si>
    <t>Implementar las acciones de la política de emprendimiento conducentes al apoyo institucional de una iniciativa de emprendimiento</t>
  </si>
  <si>
    <t>Emprendimientos de la de los Estudiantes y graduados de la institución financiados</t>
  </si>
  <si>
    <t># de iniciativas financiadas</t>
  </si>
  <si>
    <t>Iniciactivas financiadas por el concurso de emprendimiento:
1        ECOWASH SAI                 ASAUL ANTONIO LINTON WILLIAMS
2        SENCILLO DETALLE        Sachely Suinari Walters Dawkins
3        Taste and Culture               EMILCE ROSITA POMARE MCLAUGHLIN
4        Delicias Taty’s                     Tatiana Pomare Barrios</t>
  </si>
  <si>
    <t>Porcentaje de acciones de la política de emprendimiento implementadas</t>
  </si>
  <si>
    <t>(# de acciones de la política de emprendimiento implementadas / # de acciones de la política de emprendimiento planeadas)*100</t>
  </si>
  <si>
    <t>https://drive.google.com/drive/folders/1-GH856AdlMUqRHHtBwwgNPwMjb7mEyni?usp=sharing</t>
  </si>
  <si>
    <t>Acceso, permanencia y graduación</t>
  </si>
  <si>
    <t>Incrementar la cantidad estudiantes que acceden, permanecen y se gradúan del INFOTEP</t>
  </si>
  <si>
    <t>Desarrollar las actividades del Plan de acceso, permanencia y graduación institucional</t>
  </si>
  <si>
    <t>Porcentaje de actividades del plan de acceso, permanencia y graduación ejecutadas</t>
  </si>
  <si>
    <t>(# de acciones del plan de acceso, permanencia y graduación ejecutadas / # de acciones de plan de acceso, permanencia y graduación planeados)*100</t>
  </si>
  <si>
    <t>Vicerrectoría Académica: Coordinación de Bienestar - Surisadays Baena</t>
  </si>
  <si>
    <t>Cantidad de estudiantes impactados con las estrategias del plan de acceso, permanencia y graduación</t>
  </si>
  <si>
    <t># de estudiantes impactados</t>
  </si>
  <si>
    <t>Medir el impacto de la implementación del plan de acceso, permanencia y graduación estudiantil a través porcentaje de  retención de la población estudiantil por periodo</t>
  </si>
  <si>
    <t>Porcentaje de estudiantes que permanecen durante el ciclo educativo</t>
  </si>
  <si>
    <t># de estudiantes nuevos admitidos e inscritos + # de estudiantes antiguos matriculados (estudiantes de segundo semestre en adelante, que renuevan cada período académico su matrícula) - # de desertores (quienes abandonan la carrera de manera temporal o definitiva) - # estudiantes que terminaron cuarto semestre (quienes culminan de manera exitosa sus estudios)] / # total de estudiantes de la institución</t>
  </si>
  <si>
    <t>Vicerrectoría Académica: Coordinación Académica y Bienestar - Surisadays Baena y Jamina Henry</t>
  </si>
  <si>
    <t>Medir la satisfacción de los estudiantes con las actividades implementadas del plan</t>
  </si>
  <si>
    <t>Porcentaje de estudiantes beneficiados del plan de permanencia y graduación que califican con un 80% o más de satisfacción</t>
  </si>
  <si>
    <t>Implementar una metodología para la mejora del desempeño en las pruebas saber T&amp;T</t>
  </si>
  <si>
    <t>Implementar una metodología de aula transversal para la mejora en el desempeño de los estudiantes en las pruebas Saber T&amp;T</t>
  </si>
  <si>
    <t>Número de beneficiarios de la metodología de aula transversal</t>
  </si>
  <si>
    <t>Número de beneficiarios</t>
  </si>
  <si>
    <t xml:space="preserve">Se realiza seguimiento y entremaniento en la metodologia de presentación del examen a 129 estudiantes de los programas técnico profesionales ofertado por la institución, para la presentación de la prueba T&amp;T  </t>
  </si>
  <si>
    <t>Incremento de puntos en los resultados de las pruebas Saber T&amp;T  de los estudiantes  respecto a la vigencia anterior</t>
  </si>
  <si>
    <t>Puntuación global de las pruebas T&amp;T respecto a la vigencia anterior</t>
  </si>
  <si>
    <t>No se realiza medición</t>
  </si>
  <si>
    <t>Disminuir el porcentaje de ausencia intersemestral a nivel institucional</t>
  </si>
  <si>
    <t>Desarrollar  acciones con miras a reducir el porcentaje de estudiantes no matriculados de los programas académicos</t>
  </si>
  <si>
    <t>Porcentaje de reducción de la tasa de ausencias intersemestrales</t>
  </si>
  <si>
    <t>(# de estudiantes que no se matriculan en el semestre t/# de estudiantes matriculados en el semestre t-1)*100</t>
  </si>
  <si>
    <t>Desarrollar la estrategia institucional de inclusión</t>
  </si>
  <si>
    <t>Implementar las acciones diseñadas en la  estrategia institucional de inclusión</t>
  </si>
  <si>
    <t>Porcentaje de acciones de la estrategia de inclusión implementadas</t>
  </si>
  <si>
    <t>(# de acciones implementadas/ # de acciones programadas) * 100</t>
  </si>
  <si>
    <t>Investigación - Ciencia, tecnología e innovación</t>
  </si>
  <si>
    <t>Contribuir a la construcción de conocimiento y al desarrollo de la Ciencia, la Tecnología y la Innovación con el fin de contribuir a la cultura investigativa y construcción del conocimiento en la comunidad educativa</t>
  </si>
  <si>
    <t>Incrementar los productos de investigación generados a través del grupo y semillero de investigación de la institución</t>
  </si>
  <si>
    <t>Documento de generación de conocimiento de los grupos o semillero de investigación</t>
  </si>
  <si>
    <t># de productos propios generados de la gestión investigativa institucional</t>
  </si>
  <si>
    <r>
      <rPr>
        <b/>
        <sz val="11"/>
        <color theme="1"/>
        <rFont val="Arial"/>
      </rPr>
      <t>Se reportan 3 proyectos resultados de procesos Investigativos convocatoria 2021:  
Proyecto TICS:</t>
    </r>
    <r>
      <rPr>
        <sz val="11"/>
        <color theme="1"/>
        <rFont val="Arial"/>
      </rPr>
      <t xml:space="preserve"> 
</t>
    </r>
    <r>
      <rPr>
        <b/>
        <sz val="11"/>
        <color theme="1"/>
        <rFont val="Arial"/>
      </rPr>
      <t xml:space="preserve">Productos 
</t>
    </r>
    <r>
      <rPr>
        <sz val="11"/>
        <color theme="1"/>
        <rFont val="Arial"/>
      </rPr>
      <t xml:space="preserve">1. Artículo Pandemia y Covid 19: Una oportunidad para potencializar el uso de las TICS en el sector educativo.
</t>
    </r>
    <r>
      <rPr>
        <b/>
        <sz val="11"/>
        <color theme="1"/>
        <rFont val="Arial"/>
      </rPr>
      <t xml:space="preserve">Proyecto amoblamiento: 
Productos 
</t>
    </r>
    <r>
      <rPr>
        <sz val="11"/>
        <color theme="1"/>
        <rFont val="Arial"/>
      </rPr>
      <t>1. Modelo prototipo 
2. Modelo Cartografía resultante del proceso investigativo.
Revisión y Corrección de estilo a dos artículos:
MIRADA A LOS EMPRENDIMIENTOS ARTÍSTICOS EN EL SECTOR DE SAN LUIS EN SAN ANDRÉS ISLAS
https://www.infotepsai.edu.co/documentos/estudia-en-infotep/extension-e-investigacion/publicaciones/2223-articulo-de-investigacion-emprendimiento-cultural-y-artistico-grupo-investigacion-infotep-2021/file
IMPULSO A LA ECONOMIA NARANJA DESDE LAS I.E.S. TÉCNICAS Y TECNOLÓGICAS EN EL DEPARTAMENTO ARCHIPIELAGO DE SAN ANDRÉS, PROVIDENCIA Y SANTA CATALINA
Producción de contenido digital (Audiovisual) Orientación vocacional en estudiantes de primer semestre de la IES INFOTEP,
basados en modelo de las 3 E´S
Fecha de presentación: Año: 2022, Mes: Septiembre, medio de verificación:
https://investigacion.politecnicointernacional.edu.co/ponencias/
público objetivo: Familiar, Ciudad: BOGOTÁ, D.C., Género literario: Narrativo, Tipo: Video,
Nombre del proyecto: Orientación vocacional en estudiantes de primer semestre de la IES INFOTEP, basados en modelo de
las, Tipo de circulación: Con cobertura sobre todo el territorio nacional Duración: Corto (5 a 15 minutos),</t>
    </r>
  </si>
  <si>
    <r>
      <rPr>
        <u/>
        <sz val="11"/>
        <color rgb="FF000000"/>
        <rFont val="Arial"/>
      </rPr>
      <t xml:space="preserve">https://drive.google.com/drive/folders/1lFkA80B5D939mz7nNV_GfQuJqF2hfSbu?usp=share_link
</t>
    </r>
    <r>
      <rPr>
        <u/>
        <sz val="11"/>
        <color rgb="FF1155CC"/>
        <rFont val="Arial"/>
      </rPr>
      <t>https://drive.google.com/drive/folders/1vuHCDwitWR6tDJNRiC1BjhXQ4lBxmAjW?usp=share_link</t>
    </r>
  </si>
  <si>
    <t>Implementar la Convocatoria Interna de Proyectos de Investigación de INFOTEP</t>
  </si>
  <si>
    <t xml:space="preserve">Cantidad de proyectos de Investigación Financiados </t>
  </si>
  <si>
    <t># de proyectos de Investigación Financiados</t>
  </si>
  <si>
    <r>
      <rPr>
        <b/>
        <sz val="11"/>
        <color theme="1"/>
        <rFont val="Arial"/>
      </rPr>
      <t>Dos proyectos Financiados resultantes de la Convocatoria interna de Investigación 2022:</t>
    </r>
    <r>
      <rPr>
        <sz val="11"/>
        <color theme="1"/>
        <rFont val="Arial"/>
      </rPr>
      <t xml:space="preserve">
1. “Desarrollo e implementación de un aplicativo que permita la traducción
escrita y verbal del creole sanandresano al español y del español al creole, basado
en prototipos existentes”.
2. “Influencia de la Colombia continental en la vivienda tradicional isleña
en San Andrés”.</t>
    </r>
  </si>
  <si>
    <t>Vincular estudiantes en los semilleros de investigación de la institución</t>
  </si>
  <si>
    <t xml:space="preserve">Participación de estudiantes en los semilleros de investigación </t>
  </si>
  <si>
    <t># de estudiantes que conforma los semilleros de investigación institucional</t>
  </si>
  <si>
    <t>Total de Estudiantes Vinculados a Semillero de Investigación 20.  Soportes de registros de vinculación</t>
  </si>
  <si>
    <t>https://drive.google.com/drive/folders/1TIGv1b3PBkRJCr9Q3DLtssOarXQ0APaY?usp=share_link</t>
  </si>
  <si>
    <t>Capacitar a los miembros del grupo y semillero de investigación con la formación pertinente y necesaria para el desarrollo de sus actividades</t>
  </si>
  <si>
    <t>Cantidad capacitaciones sobre investigación entregadas a la comunidad educativa</t>
  </si>
  <si>
    <t># de capacitaciones entregadas a la comunidad educativa</t>
  </si>
  <si>
    <t>Capacitaciones realizadas a Investigadores:
1. Capacitación En escritura de artículos cientítficos con la Universidad Pontificia Bolivariana- UPB.
2. Gestión Estratégica de Propiedad intelectual.  Mayo 09 2022
3.  Gestión de la Innovación. 16 septiembre 2022
4.  Taller de capacitación de fortalecimiento a las habilidades investigativas: cómo plantear la ruta para desarrollar una
idea de investigación; cómo estructurar un poster y una ponencia. Adición y Prórroga No. 01, Contrato 029 de 2022 Sandra Moreno.
5.  Taller Cartografía social - Martha Franco Contrato No. 100 de 2022</t>
  </si>
  <si>
    <r>
      <rPr>
        <sz val="11"/>
        <color theme="1"/>
        <rFont val="Arial"/>
      </rPr>
      <t xml:space="preserve">Contrato firmado con UPB en carpeta del Drive https://drive.google.com/drive/folders/1QZrAy6OV1I7TtsezlhdTiCkpLrYNoppl
https://drive.google.com/drive/folders/1VtXu1gv6KKaQVokQRgVfv9-xBBXj1OQM?usp=share_link
https://drive.google.com/drive/folders/1uYYu5HGH9krUefIQY7h3vap9YXKHkfsV?usp=share_link
</t>
    </r>
    <r>
      <rPr>
        <u/>
        <sz val="11"/>
        <color rgb="FF1155CC"/>
        <rFont val="Arial"/>
      </rPr>
      <t>https://drive.google.com/drive/folders/1UPktsFtpZnRqHGa6FhkXbkSuRKXA2VFh?usp=share_link</t>
    </r>
  </si>
  <si>
    <t>Generar de proyecto de investigación producto de la implementación del programa de apropiación social del conocimiento de la cultura isleña</t>
  </si>
  <si>
    <t>Un proyecto de investigación formulado</t>
  </si>
  <si>
    <t># de proyecto de proyecto formulados</t>
  </si>
  <si>
    <t>Proyecto Formulado “FORTALECIMIENTO DE LAS HABILIDADES Y COMPETENCIAS
COMUNICATIVAS, INVESTIGATIVAS Y TECNOLÓGICAS
ALREDEDOR DE LA MEMORIA HISTORICA Y CULTURAL DEL
PUEBLO CREOLE EN LA ISLA DE SAN ANDRÉS".</t>
  </si>
  <si>
    <t>Diseñar o actualizar instrumentos de planificación necesarios para el subproceso de Investigación.</t>
  </si>
  <si>
    <t>Cantidad de instrumentos de planificación del subproceso de investigación diseñados o actualizados</t>
  </si>
  <si>
    <t># numero de instrumentos de planificación</t>
  </si>
  <si>
    <t>Diseñados y actualizados 3 instrumentos de Planificación: 
1. Reglamento de propiedad intelectual.
2. Actualización de la política de Investigación.
3. Documento banco de proyectos de investigación.
se anexa link de documentos.</t>
  </si>
  <si>
    <r>
      <rPr>
        <sz val="11"/>
        <color theme="1"/>
        <rFont val="Arial"/>
      </rPr>
      <t xml:space="preserve">https://drive.google.com/drive/folders/12EHQaZB0aa9aU_wUkDelTDavGJfSMjQz?usp=share_link
https://drive.google.com/drive/folders/1hmWCHB7fpXrmaPOyrJbaRlBuO8016kXE?usp=share_link
</t>
    </r>
    <r>
      <rPr>
        <u/>
        <sz val="11"/>
        <color rgb="FF1155CC"/>
        <rFont val="Arial"/>
      </rPr>
      <t xml:space="preserve">https://drive.google.com/drive/folders/1z37xUWVoUuOjqYnUF4s40i4zxWKN_4xa?usp=share_link
</t>
    </r>
  </si>
  <si>
    <t>Implementar los planes, programas y proyectos del subproceso de investigación</t>
  </si>
  <si>
    <t>Porcentaje de Implementación de los planes, programas y proyectos del subproceso de investigación</t>
  </si>
  <si>
    <t>"2 proyectos de Investigación implementados convocatoria Interna. recursos propios.
3 proyectos con financiación del SGR en implementación:  1) Proyecto Laboratorio de Innovación, 2) Proyecto CUC -Becas Pasantías como aliados. 3) Proyecto ITSA -Energías alternativas como aliados."</t>
  </si>
  <si>
    <t>Seguimiento a la Ejecución de Proyectos de CTeI - SGR</t>
  </si>
  <si>
    <t>Porcentaje de cumplimiento del Plan de Implementación del Proyecto "Laboratorio de innovación turística"</t>
  </si>
  <si>
    <t>"En la implementación del Proyecto de Laboratorio de Innovación turística se cuenta con:
1) Contratación y adquisición de Equipos de programación y sistemas.
2) Contratación y entrega de Diseños laboratorio mobiliario e interiores.
3) Contratación y adquisición contrato Licitación adquisición de Software para el Laboratorio."</t>
  </si>
  <si>
    <r>
      <rPr>
        <sz val="11"/>
        <color theme="1"/>
        <rFont val="Arial"/>
      </rPr>
      <t xml:space="preserve">https://drive.google.com/drive/folders/1bMtTfjBQojsBLFmQnmxZ0lGMVZ5_cSqV?usp=share_link
https://drive.google.com/drive/folders/1wjMtzlDybU3r67heOhWKHwWyJPkeDdW5?usp=share_link
https://drive.google.com/drive/folders/10rP0NOtBHg0DCliy48HIGCbqMG36R2XB?usp=share_link
</t>
    </r>
    <r>
      <rPr>
        <u/>
        <sz val="11"/>
        <color rgb="FF1155CC"/>
        <rFont val="Arial"/>
      </rPr>
      <t>https://drive.google.com/drive/folders/10rP0NOtBHg0DCliy48HIGCbqMG36R2XB?usp=share_link</t>
    </r>
  </si>
  <si>
    <t xml:space="preserve">Porcentaje de Cumplimiento de los compromisos adquiridos en proyectos de CTeI – SGR como aliados estratégicos.  </t>
  </si>
  <si>
    <t>50% de los compromisos adquiridos en las obligaciones con proyectos del SGR como aliados:
1. Capacitación y acompañamiento Diplomado en Formulación de Proyectos de Investigación. Proyecto CUC. Becas Pasantías.
2. Realización de levantamiento, analisis  y mesas de trabajo de información Proyecto ITSA.- Energías alterrnativas.</t>
  </si>
  <si>
    <t>Autoevaluación institucional y de programas</t>
  </si>
  <si>
    <t xml:space="preserve">Ejecutar el modelo de autoevaluación institucional y programas de manera eficiente y eficaz   </t>
  </si>
  <si>
    <t>Implementar las acciones pertinentes para la apropiación del modelo de autoevaluación institucional y de programas requerido por norma</t>
  </si>
  <si>
    <t>Porcentaje de implementación del modelo de autoevaluación institucional y de programas</t>
  </si>
  <si>
    <t>(# de acciones implementadas/ # de acciones formuladas) * 100</t>
  </si>
  <si>
    <t>TOTAL COMPONENENTE MISIONAL 2022</t>
  </si>
  <si>
    <t>PLAN DE ACCIÓN 2022: COMPONENTE GESTIÓN INSTITUCIONAL
 INSTITUTO NACIONAL DE FORMACIÓN TÉCNICA PROFESIONAL DE SAN ANDRÉS Y PROVIDENCIA - INFOTEP SAI</t>
  </si>
  <si>
    <t>POLÍTICA INSTITUCIONAL, MIPG O MISIONAL ASOCIADA</t>
  </si>
  <si>
    <t>RESPONSABLES DE LA EJECUCION</t>
  </si>
  <si>
    <t xml:space="preserve">TRIM I </t>
  </si>
  <si>
    <t xml:space="preserve">TRIM III </t>
  </si>
  <si>
    <t xml:space="preserve">TRIM IV </t>
  </si>
  <si>
    <t>TIPO DE RECURSO</t>
  </si>
  <si>
    <t>Gestión del talento humano</t>
  </si>
  <si>
    <t>Fortalecer el liderazgo y el talento humano bajo los principios de integridad y legalidad, como motores de la generación de los resultados institucionales.</t>
  </si>
  <si>
    <t>Implementar las acciones necesarias a nivel institucional para la gestión estratégica del talento humano con miras a la mejora del desempeño institucional, clima y cultura organizacional</t>
  </si>
  <si>
    <t>Talento Humano</t>
  </si>
  <si>
    <t>Porcentaje de implementación de los planes de talento humano contemplados en la dimensión respectiva de MIPG</t>
  </si>
  <si>
    <t>(# de acciones implementadas / # de acciones planeadas)*100</t>
  </si>
  <si>
    <t>Jefe de Talento Humano  - Geraldine Gordon</t>
  </si>
  <si>
    <t>Adjuntan evidencias fotográficas en link.</t>
  </si>
  <si>
    <t>Proteger la seguridad y salud de todos los trabajadores con el fin de crear una cultura empresarial en la que se promuevan adecuadas condiciones de trabajo</t>
  </si>
  <si>
    <t>Salud y Seguridad en el Trabajo</t>
  </si>
  <si>
    <t>Cumplimiento del plan de trabajo anual del SG-SST</t>
  </si>
  <si>
    <t># de actividades implementadas / # de actividades planeadas)*100</t>
  </si>
  <si>
    <t>Jefe de Talento Humano - Líder de SST - Jhinezhka Davis</t>
  </si>
  <si>
    <t>Se llevaron a cabo las actividades de capacitaciones, en cuanto a la Salud y seguridad en el Trabajo  y prevensión de enfermedades laborales e Higiene Postural y pausas activas por personal de apoyo a la gestión. Adjuntan Evidencias.</t>
  </si>
  <si>
    <t>Apostar por la integridad integridad en el actuar de los servidores y contratistas de la entidad, mediante la puesta en marcha del plan de trabajo de la política de Integridad y las acciones planteadas en los componentes adicionales del plan anticorrupción y atención al ciudadano</t>
  </si>
  <si>
    <t>Política de Integridad</t>
  </si>
  <si>
    <t>Puesta en marcha de iniciativas para fomentar la  apropiación de los valores   del código y sus prácticas asociadas, como eje central para la prevención de la corrupción, la lucha contra el soborno y/o fraude</t>
  </si>
  <si>
    <t># de actividades apropiación del código implementadas / # de actividades planeadas)*100</t>
  </si>
  <si>
    <t>Jefe de Talento Humano - Geraldine Gordon</t>
  </si>
  <si>
    <t>% de riesgos de corrupción, soborno o fraude NO materializados como consecuencia del actuar íntegro de los colaboradores del INFOTEP</t>
  </si>
  <si>
    <t>Jefe de Talento Humano - Geraldine Gordon + Control Interno - Avelino Meza</t>
  </si>
  <si>
    <t>Desarrollo de mecanismos o acciones para prevenir y controlar la aparición de conflictos de interés en la institución</t>
  </si>
  <si>
    <t>Desarrollar jornadas de socialización sobre las temáticas de conflicto de interés, políticas antisoborno, antitrámite y antifraude</t>
  </si>
  <si>
    <t>Cantidad de jornadas de socialización obre las temáticas de conflicto de interés, políticas antisoborno, antitrámite y antifraude desarrolladas</t>
  </si>
  <si>
    <t># de jornadas de socialización</t>
  </si>
  <si>
    <t>Se brindó 1 jornadas de socialización sobre temas de conflictos de interés, políticas de antisoborno, antitrámite y antifraude. Adjuntan Evidnecias.</t>
  </si>
  <si>
    <t>Aumentar la planta de personal de docentes</t>
  </si>
  <si>
    <t>Planta de personal de docentes aumentada</t>
  </si>
  <si>
    <t># de docentes nuevos vinculados a la institución</t>
  </si>
  <si>
    <t>En Diciembre de 2021 renunció irrevocablemente 1 Docente Auxiliar TC y en Enero de 2022 renunciaron irrevocablemente 2 más y desde ese momento habían 4 docentes nombrados. En el mes de Julio, se nombró 1 Docente en el cargo de Docente Asistente Tiempo Completo. A corte de Diciembre 31 de 2022, hay 5 docentes nombrados. Adjuntan Evidencias.</t>
  </si>
  <si>
    <t>Ejecutar el plan de desarrollo profesoral definido por la institución</t>
  </si>
  <si>
    <t>Cantidad de profesores capacitados</t>
  </si>
  <si>
    <t># de profesores capacitados</t>
  </si>
  <si>
    <t>Se brinda capacitación en diversos temas a los docentes. Adjuntan Evidencias.</t>
  </si>
  <si>
    <t>Direccionamiento estratégico, planeación y MIPG</t>
  </si>
  <si>
    <t>Fortalecer la gobernabilidad de la institución por medio de la puesta en marcha de todas las políticas y planes institucionales (Misionales y MIPG)</t>
  </si>
  <si>
    <t>Definir documento estratégico para un horizonte de diez (10) años</t>
  </si>
  <si>
    <t>Planeación Institucional</t>
  </si>
  <si>
    <t>Documento Plan Estratégico 2021-2031 Aprobado por el Consejo Directivo</t>
  </si>
  <si>
    <t># de Informes de seguimientos</t>
  </si>
  <si>
    <t xml:space="preserve">Lideran: Rectoría y Planeación con apoyo de todos los procesos </t>
  </si>
  <si>
    <t>Ejecución del Plan Estratégico 2021-2031</t>
  </si>
  <si>
    <t>(% de actividades ejecutadas / % de actividades planeadas)*100</t>
  </si>
  <si>
    <t>Todos los procesos</t>
  </si>
  <si>
    <t>Realizar una planeación y ejecución eficiente del presupuesto institucional mediante la implementación de una buena práctica la política de gestión presupuestal y eficiencia en el gasto público</t>
  </si>
  <si>
    <t>Gestión Presupuestal y eficiencia del Gasto público</t>
  </si>
  <si>
    <t>Buena practica de Gestión Presupuestal y eficiencia del Gasto público implementada</t>
  </si>
  <si>
    <t># de buenas practicas implementadas</t>
  </si>
  <si>
    <t>Vicerrectoría Administrativa y Financiera - Marlon Mitchell Humphries</t>
  </si>
  <si>
    <t>Gestionar adecuada, pertinente y eficientemente las compras y contrataciones públicas de la institución, basado en los lineamientos normativos para tal fin</t>
  </si>
  <si>
    <t>Compras y contratación pública</t>
  </si>
  <si>
    <t>Actualización de documentos asociados a la política Compras y contratación pública</t>
  </si>
  <si>
    <t># de documentos actualizados</t>
  </si>
  <si>
    <t>Porcentaje de cumplimiento de los lineamientos planteados en la política de compras y contratación pública</t>
  </si>
  <si>
    <t>(# de actividades o lineamientos de la política ejecutados/ # de actividades o lineamientos de la política planteados)*100</t>
  </si>
  <si>
    <t>2.5%</t>
  </si>
  <si>
    <t>7.5%</t>
  </si>
  <si>
    <t>Rediseñar del mapa de procesos del INFOTEP y sus operaciones asociadas para una modernizar la gestión institucional</t>
  </si>
  <si>
    <t>Fortalecimiento institucional y simplificación de procesos</t>
  </si>
  <si>
    <t>Mapa de procesos rediseñado</t>
  </si>
  <si>
    <t># de Mapa de procesos rediseñado</t>
  </si>
  <si>
    <t xml:space="preserve">Coordinación de Calidad - Janelle Forbes </t>
  </si>
  <si>
    <t>Porcentaje de actualización del sistema de calidad</t>
  </si>
  <si>
    <t>(# de documentos de calidad actualizados o creados/# de documentos de calidad totales)</t>
  </si>
  <si>
    <t>Durante el trimestre se han parametrizado 10 formatos para adición y 3 para modificación, de los cuales se ha realizando apoyo a las diferentes areas en la elaboración y modificación de lad mismas.</t>
  </si>
  <si>
    <t>https://drive.google.com/drive/folders/1SPkDhqZym8iwmWycwK1S5sUuE3crk2Xt</t>
  </si>
  <si>
    <t>Fortalecer la relación del INFOTEP con sus grupos de valor mediante el uso de las tecnologías de Información y la adopción e implementación de los lineamientos establecidos en la Política de Gobierno Digital.</t>
  </si>
  <si>
    <t>Gobierno Digital</t>
  </si>
  <si>
    <t>(%) Porcentaje de avances en la implementación de la Política de Gobierno Digital.</t>
  </si>
  <si>
    <t xml:space="preserve"> Actividades Planeadas (AP) / Actividades Ejecutadas (AE)*100</t>
  </si>
  <si>
    <t>Gestión Tecnológica de la Información y de las Comunicaciones -  G-TICs - Jordy Escalona</t>
  </si>
  <si>
    <t>-Actualización de Planes de Gestion tecnologica.
Desarrollo de Intranet Instiutcional
-Plan estrategico de tecnologias de la información PETI
-Administración del servidor de dominio
-Gestión de la red institucional
-Gestión del Sistema de video vigilancia</t>
  </si>
  <si>
    <t>Gestionar el nivel de riesgos asociados a los activos de información de la institución para incrementar la seguridad digital.</t>
  </si>
  <si>
    <t>Seguridad Digital</t>
  </si>
  <si>
    <t>(%)Porcentaje de avance en la Implementación del Modelo de Seguridad y Privacidad de la Información.</t>
  </si>
  <si>
    <t>Actividades Planeadas (AP) / Actividades Ejecutadas (AE) * 100</t>
  </si>
  <si>
    <t>Líder de TI,  Chief Información Security Oficer (CISO) - Jhonathan Marin</t>
  </si>
  <si>
    <t>-Actualización de Planes de Seguridad digital
-Desarrollo de Intranet Institucional
-Diligenciamiento de la herremienta de autodiagnostico para medir el avance en la implementación de la politica de Seguridadad Digital.
-Gestion de riesgos de Seguridad Digital.
-Gestion de usuarios directorio activo.
-Gestión de usuarios Q10.
-Gestion de usuarios Gsuite.
-Backup de aplicativo Novasoft y Q10.</t>
  </si>
  <si>
    <t>Promover un correcto uso de los recursos públicos a través de las acciones legales y administrativas que la institución implemente para ejecutar los gastos priorizados en la planeación institucional, de forma que siempre se siga el marco normativo que rige al Infotep</t>
  </si>
  <si>
    <t>Defensa Jurídica</t>
  </si>
  <si>
    <t>Estrategias para fomentar la cultura de prevención del daño antijurídico desarrolladas</t>
  </si>
  <si>
    <t># estrategias para fomentar la cultura de prevención del daño antijurídico desarrolladas</t>
  </si>
  <si>
    <t>Mejora Normativa</t>
  </si>
  <si>
    <t>Documento recopilatorio de la normatividad del INFOTEP publicado</t>
  </si>
  <si>
    <t># de documentos recopilatorios de la normatividad del Infotep</t>
  </si>
  <si>
    <t>Implementar acciones para la mejora en la medición de satisfacción del cliente a nivel institucional</t>
  </si>
  <si>
    <t>Servicio al ciudadano</t>
  </si>
  <si>
    <t>Porcentaje de mejora en el desempeño de la institución en la medición de satisfacción al cliente realizada</t>
  </si>
  <si>
    <t>(# de usuarios que manifiestan satisfacción con los servicios institucionales / # de usuarios atendidos) *100</t>
  </si>
  <si>
    <t>INVERSIÓN</t>
  </si>
  <si>
    <t>Porcentaje de PQRSDF contestadas en los tiempos de ley</t>
  </si>
  <si>
    <t># de PQRSDF contestadas en los términos de ley / # total de PQRSDF recibidas</t>
  </si>
  <si>
    <t>Durante el Cuarto de trimestre se realizo informe de PQRSDF correspondiente a los meses de julio, agosto, septiembre del 2022</t>
  </si>
  <si>
    <t>https://www.infotepsai.edu.co/informe-de-peticiones-quejas-reclamos-denuncias-y-solicitudes-de-acceso-a-la-informacion/informes-mensualizados-de-pqrsd/informe-pqrsd-2022/2896-informe-pqrsdf-jul-sep-2022/file</t>
  </si>
  <si>
    <t>Simplificar y optimizar los trámites y procedimientos administrativos del INFOTEP para facilitar el acceso de los ciudadanos a los mismos</t>
  </si>
  <si>
    <t>Racionalización de trámites</t>
  </si>
  <si>
    <t>Cantidad de Trámites u OPAS racionalizados</t>
  </si>
  <si>
    <t># Trámites u OPAS racionalizados</t>
  </si>
  <si>
    <t>Planeación con todos los líderes de procesos - Nerieth May</t>
  </si>
  <si>
    <t>Realizar espacio de diálogo con la ciudadanía para la apropiación social de la cultura isleña</t>
  </si>
  <si>
    <t>Participación Ciudadana</t>
  </si>
  <si>
    <t>Espacios de participación ciudadana institucional</t>
  </si>
  <si>
    <t># número de espacios de participación generados</t>
  </si>
  <si>
    <t>Centro de lenguas - Emelino O'Neill</t>
  </si>
  <si>
    <t xml:space="preserve">Realizar un espacio de diálogo y reconocimiento hacia la comunidad educativa </t>
  </si>
  <si>
    <t>Coordinación de Extensión e Investigación: Julliet Orozco e Ian David Criollo</t>
  </si>
  <si>
    <t>Foro temático del programa de primera infancia</t>
  </si>
  <si>
    <t>Coordinación de Extensión y Proyección Social: Julliet Orozco</t>
  </si>
  <si>
    <t>Favorecer espacios de participación ciudadana en las acciones de rendición de cuentas del INFOTEP</t>
  </si>
  <si>
    <t>Comunicaciones + Planeación + Líderes de procesos</t>
  </si>
  <si>
    <t>Diseñar e implementar un esquema de seguimiento de indicadores institucionales</t>
  </si>
  <si>
    <t>Seguimiento y evaluación al desempeño institucional</t>
  </si>
  <si>
    <t>Porcentaje de avance de las metas institucionales</t>
  </si>
  <si>
    <t>(porcentaje de avance en los indicadores institucionales/ porcentaje de avance en los indicadores planeado)</t>
  </si>
  <si>
    <t>Mejorar el desempeño del INFOTEP en la medición del FURAG</t>
  </si>
  <si>
    <t>% de mejoramiento en los resultados del MIPG medidos a través del FURAG</t>
  </si>
  <si>
    <t>% de mejoramiento en los resultados del FURAG</t>
  </si>
  <si>
    <t>90.4</t>
  </si>
  <si>
    <t>Garantizar el derecho fundamental del acceso a la información pública mediante el cumplimiento de los lineamientos de la ley 1712 de 2014 y Resolución 1519 de 2020 en el link de transparencia de la web institucional</t>
  </si>
  <si>
    <t>Transparencia y acceso a la información pública</t>
  </si>
  <si>
    <t>Mejora en el desempeño de la calificación del ITA</t>
  </si>
  <si>
    <t>Porcentaje de mejora en la puntuación del ITA 2020</t>
  </si>
  <si>
    <t>Planeación + Vicerrectoría Administrativa y Financiera (servicio al ciudadano) + todos los líderes de procesos - Nerieth May</t>
  </si>
  <si>
    <t>Mejorar la eficiencia administrativa mediante una oportuna y pertinente de la gestión documental y su respectiva función archivística</t>
  </si>
  <si>
    <t>Gestión Documental</t>
  </si>
  <si>
    <t>Mejoramiento de la gestión documental institucional</t>
  </si>
  <si>
    <t>(# de instrumentos archivísticos implementados / # de instrumentos archivísticos requeridos por ley)*100</t>
  </si>
  <si>
    <t>Líder de Gestión Documental - Zoraida Vanegas</t>
  </si>
  <si>
    <t>$ 159.000.000</t>
  </si>
  <si>
    <t>En este ultimo informe se consolida el cumplimiento de metas para el 2022, atendiendo a la implementación del Plan Institucional de Archivo-PINAR y el Programa de Gestión Documental-PGD de la institución descritos asi : 1. Formulación del Programa de Documentos Especiales de INFOTEP. 2. Elaboración del reglamento del servicio de correspondencia para la Gestión de Comunicacione oficiales del INFOTEP.  3. Elaboración y aprobación ante el Comité Institucional de Gestión y Desempeño-CIGD de las Tablas de Valoración Documental -TVD. 4. Cuadro de análisis Identificación de Series y Subseries a partir de inventario del Fondo Documental Acumulado. 5. Informe de análisis del Inventario del Fondo Documental Acumulado.  6. Inventario por periodo como requisito para la radicación de las TVD al Archivo General de la Nación.</t>
  </si>
  <si>
    <t xml:space="preserve">Información compartida en el drive https://drive.google.com/drive/u/2/folders/17JvmGjEGabZIxXpaJ9nR-0GMTG_O6y-Z </t>
  </si>
  <si>
    <t>Implementar un procedimiento establecido en la política de gestión estadística</t>
  </si>
  <si>
    <t>Gestión Estadística</t>
  </si>
  <si>
    <t>Procedimiento implementado</t>
  </si>
  <si>
    <t>Número de procedimientos implementados</t>
  </si>
  <si>
    <t>Promover buenas prácticas para la gestión y divulgación del conocimiento generado propio de las labores de los funcionarios y contratistas de la entidad</t>
  </si>
  <si>
    <t>Gestión del Conocimiento y la Innovación</t>
  </si>
  <si>
    <t>Política de gestión del conocimiento y la innovación actualizada</t>
  </si>
  <si>
    <t># de políticas actualizada</t>
  </si>
  <si>
    <t>Humberto Garcia Viloria</t>
  </si>
  <si>
    <t>https://drive.google.com/drive/folders/1H5uHHMzF3wtMdy3Lvge8X232V1QLJCYR?usp=sharing</t>
  </si>
  <si>
    <t>Porcentaje de implementación del plan de acción de la política de gestión del conocimiento y la innovación</t>
  </si>
  <si>
    <t>-Se participo en mesa sectoriales de gestio del conocimiento
-Se hizo seguimiento al grupo de gestion del conocimiento y la innovacion.
-Se gestiono estudios previos para la contratacion del repositorio institucional.
-Se realizo primer concurso de Crea e Innova de INFOTEP 2022.
-Charla de Gestion de la innovacion. 
-Se participo en la semana de la Innovacion por ICFES.</t>
  </si>
  <si>
    <t>Repositorio de la memoria institucional  creado</t>
  </si>
  <si>
    <t># de repositorios creados</t>
  </si>
  <si>
    <t>Visibilizar la gestión institucional con el fin de posicionar al INFOTEP a nivel local, nacional e internacional</t>
  </si>
  <si>
    <t>Cantidad de estrategias de comunicaciones y divulgación implementadas</t>
  </si>
  <si>
    <t># de estrategias divulgados</t>
  </si>
  <si>
    <t>Comunicaciones: Andrés Escalona</t>
  </si>
  <si>
    <t>Porcentaje de favorabilidad de la imagen institucional</t>
  </si>
  <si>
    <t>% de favorabilidad</t>
  </si>
  <si>
    <t>Fomentar la sostenibilidad y un entorno ambientalmente sano dentro del desarrollo de la misionalidad del INFOTEP como institución educativa y de formación superior, de conformidad con lo dispuesto en los lineamientos de la política ambiental</t>
  </si>
  <si>
    <t>Gestión Ambiental</t>
  </si>
  <si>
    <t>Desarrollo de los lineamientos, programas y proyectos de corto plazo contempladas en la política  ambiental</t>
  </si>
  <si>
    <t>(# de acciones implementadas/ # de acciones planeadas)*100</t>
  </si>
  <si>
    <t>Formato de uso y dosificación del clorox en el agua, formato para el seguimiento al consumo de la energía</t>
  </si>
  <si>
    <t>Cumplimiento de las estrategias planteadas en el plan de trabajo de la política</t>
  </si>
  <si>
    <t>Vicerrectoría Administrativa y Financiera -  Marlon Mitchell Humphries</t>
  </si>
  <si>
    <t>Se difundieron 4 Ecards referentes a: uso adecuado de la energía</t>
  </si>
  <si>
    <t>Control y Evaluación Institucional</t>
  </si>
  <si>
    <t>Promover el mejoramiento continuo, a través de acciones, métodos y procedimientos de control y de gestión del riesgo, así como mecanismos para la prevención y evaluación de éste.</t>
  </si>
  <si>
    <t>Implementar las acciones contempladas en la política de control interno para el fomento de una cultura de autocontrol y autorregulación en la institución</t>
  </si>
  <si>
    <t>Control Interno</t>
  </si>
  <si>
    <t>Acciones para fomentar la cultura de autocontrol y autorregulación</t>
  </si>
  <si>
    <t>Control Interno - Andrés Meza</t>
  </si>
  <si>
    <t>Implementar actividades de monitoreo y supervisión continua en la entidad</t>
  </si>
  <si>
    <t>Acciones de monitoreo y supervisión para la mejora contínua</t>
  </si>
  <si>
    <t>Infraestructura</t>
  </si>
  <si>
    <t>Dotar y adecuar la institución con los recursos físicos y tecnológicos necesarios</t>
  </si>
  <si>
    <t>Dotar y adecuar la infraestructura física del INFOTEP para una prestación segura y eficiente del servicio educativo</t>
  </si>
  <si>
    <t>Cantidad de mts² de la institución adecuados y dotados</t>
  </si>
  <si>
    <t># de mts² adecuados y dotados</t>
  </si>
  <si>
    <t>obras: Arreglo de cubierta 2 veces, construcción baños 3er piso, adecuaciones de baños del 1er y 2do piso, cerramiento perimetral, construcción de bodega, protección antihuracanes</t>
  </si>
  <si>
    <t>Ejecutar las actividades contempladas en el plan de mantenimiento de la institución</t>
  </si>
  <si>
    <t>Porcentaje de cumplimiento del plan de mantenimiento</t>
  </si>
  <si>
    <t>Se realizan acciones de mantenimiento periódicas tales como, cambios de cerraduras y chapas (debido a la salinidad se oxidan), arreglos al cielorraso, puertas, ventanas.</t>
  </si>
  <si>
    <t>Gestión financiera</t>
  </si>
  <si>
    <t>Implementar acciones para el aumento de ingresos por recursos propios del INFOTEP</t>
  </si>
  <si>
    <t xml:space="preserve">
Gestión presupuestal y eficiencia del gasto público / planeación institucional</t>
  </si>
  <si>
    <t>% de aumento de ingresos por recursos propios</t>
  </si>
  <si>
    <t>% de aumento de recursos propios</t>
  </si>
  <si>
    <t>Vicerrectoría Administrativa y Financiera - Marlon Mitchel Humphries</t>
  </si>
  <si>
    <t>TOTAL COMPONENTE INSTITUCIONAL 2022</t>
  </si>
  <si>
    <t>Durante el primer semestre del año la institución tuvo vinculados 433 estudiantes y para el segundos semestre se tuvieron 348 estudiantes.</t>
  </si>
  <si>
    <t>SNIES y drive: https://drive.google.com/drive/u/0/folders/1BbTeVot08e-VS4oytsu6U0dwlner45cB</t>
  </si>
  <si>
    <t>Verificado</t>
  </si>
  <si>
    <t>Se hizo el diseño del programa de técnico profesional en entrenamiento deportivo</t>
  </si>
  <si>
    <t>Sin verificación de evidencias, las mismas no fueronc argadas en el drive</t>
  </si>
  <si>
    <t>El recaudo efectivo por matrícula de programas regulares con corte 31 de diciembre fue de $271.381.040</t>
  </si>
  <si>
    <t>https://drive.google.com/drive/u/0/folders/1BbTeVot08e-VS4oytsu6U0dwlner45cB</t>
  </si>
  <si>
    <t>Luego de realizar la revisión del grupo de estudiantes que cumplian con todos los requisitos para obtar por el titulo de tecnicos profesionales, solo 48 de ellos cumplieron con los requisitos para acceder al grado. las principales causas por las culaes los estudiantes no accedieron al proceso se debe a que hubo dificultades con la presentación de las pruebas T&amp;T y la terminación de las horas de practica, dos requisitos importantes para ello. En constancia se adjunta el acta de graduación donde se registra la información de los 48 graduados.  Se carga copia del acta de grado en el drive y también puede verificarse en SNIES 
La ceremonia de grado se celebró el dia 30 de Septiembre.</t>
  </si>
  <si>
    <t xml:space="preserve"> https://drive.google.com/drive/folders/1dr5iolfZT83JgTUCCAPfdToQh40WB9jd</t>
  </si>
  <si>
    <t xml:space="preserve">Dentro de las acciones implementadas para la mejora en la prestación del servicio en la Bibloteca, se suscribieron a las base de dato MULTILEGIS, lo cual es una base de datos juridico contable, lo cual apoya los programas de Contabilidad y Logistica de Comercio Internacional, asi mismo nos encintramos suscrito a la base de datos EBSCO, es una base de datos multidisciplinaria que realiza especial aporte a todos los programas de la institución.  Con el proposito de medir la satisfacción del usuario frente a los servicios que ofrece la Biblioteca se aplica la encuesta de satisfacción del usuario, la cual consta de 15 preguntas dentro de las cuales 12 de ellas obtuvieron un procentaje de calificación entre el 39 y 67% de satisfacción, mientras que 3 de ellas obtuvieron una calificación entre 50 y 56 % de satisfacción.                                                                                                                        </t>
  </si>
  <si>
    <r>
      <t xml:space="preserve">Tabulación de encuestas de satisfacción.    </t>
    </r>
    <r>
      <rPr>
        <b/>
        <sz val="11"/>
        <color theme="1"/>
        <rFont val="Arial"/>
        <family val="2"/>
      </rPr>
      <t>Dirección electronica de base de datos multilegis</t>
    </r>
    <r>
      <rPr>
        <sz val="11"/>
        <color theme="1"/>
        <rFont val="Arial"/>
        <family val="2"/>
      </rPr>
      <t xml:space="preserve">: https://www.multilegis.com/infotepsai/             </t>
    </r>
    <r>
      <rPr>
        <b/>
        <sz val="11"/>
        <color theme="1"/>
        <rFont val="Arial"/>
        <family val="2"/>
      </rPr>
      <t xml:space="preserve">Dirección electronica de base de datos EBSCO </t>
    </r>
    <r>
      <rPr>
        <sz val="11"/>
        <color theme="1"/>
        <rFont val="Arial"/>
        <family val="2"/>
      </rPr>
      <t>: https://web.p.ebscohost.com/ehost/results?vid=1&amp;sid=24a44fc9-b9eb-4e4a-a86e-55cb1764da44%40redis&amp;bquery=turismo&amp;bdata=JmRiPXpiaCZsYW5nPWVzJnR5cGU9MCZzZWFyY2hNb2RlPVN0YW5kYXJkJnNpdGU9ZWhvc3QtbGl2ZQ%3d%3d</t>
    </r>
  </si>
  <si>
    <t xml:space="preserve">1. Gestión Estratégica de Propiedad intelectual.  Mayo 09 2022
2.  Gestión de la Innovación. 16 septiembre 2022
3. Conformación de las Alianzas Logisticas Regionales son un espacio de articulacion regional donde concurren actores del sector publico, privado y la academia, a efectos de lograr la articulacion necesaria para alcanzar los objetivos a nivel regional y que tiene como finalidad promover iniciativas de facilitacion logistica, coordinacion interinstitucional y el desarrollo de politicas publicas.
4. Participar como expositores en la feria EXPOTOLIMA: Espacio de conocimiento sobre nuevas tecnologías, desarrollos, investigación, metodologías y actividades que aportan a la apropiación social del conocimiento, en Ciencia, Tecnología e Innovación; impactando de manera directa al público asistente y en especial a las futuras generaciones, contribuyendo al fomento y desarrollo regional y País a través de la Ciencia, Arte y Cultura. </t>
  </si>
  <si>
    <t>https://drive.google.com/file/d/1YRKWfj8CWEn1JWLhU_XIiGZuGEavWyRE/view?usp=share_link</t>
  </si>
  <si>
    <t>Se radicaron los documentos para el proceso de redefinición institucional, se recibió la visita de pares y se contestaron las solicitudes de la sala CONACES respecto al proceso que afronta la institución. INFOTEP San Andrés está a la espera de la respuesta de la sala</t>
  </si>
  <si>
    <t>SACES</t>
  </si>
  <si>
    <t>Contratación de servicios para renovación de la malla curricular de la institución</t>
  </si>
  <si>
    <t>sin verificación de evidencias, las mismas no fueron cargadas en el drive</t>
  </si>
  <si>
    <t>El proyecto esta en construcción</t>
  </si>
  <si>
    <t>Se supera la meta de recaudo para la vigencias con los cursos de creole y la venta de los examenes de suficiencia</t>
  </si>
  <si>
    <t>Reporte de ingresos: https://docs.google.com/spreadsheets/d/1rwiskM8a00Te_nGP7dq8-yQVvsq8x6Ln/edit?usp=share_link&amp;ouid=105569337943995573004&amp;rtpof=true&amp;sd=true</t>
  </si>
  <si>
    <t>SNIES
Reportes de moviilidades: https://drive.google.com/drive/folders/1b407Kbkas-uZI8Rxp1MR262h1AxJ3qmf</t>
  </si>
  <si>
    <t>1. Asesorías a emprendedores.
2. Charlas de emprendimiento.
3. Diseño de estudios previos para el contrato del operador para la ejecución del concurso de emnprendimiento..
4. Términos de referencia del Concurso de Emprendimiento INFOTEP BUSINESS STAR UP II  -2022</t>
  </si>
  <si>
    <t>No se hizo medición de satisfacción con los egresados</t>
  </si>
  <si>
    <t>https://www.infotepsai.edu.co/egresados/actualizacion-de-datos</t>
  </si>
  <si>
    <t>A la fecha se han realizado las siguientes actividades: ATENCIÓN PRE HOSPITALARIA (18 participante), PRIMEROS AUXILIOS PSICOLOGICOS (32 participantes)    ATENCIÓN EN CRISIS (3) ORIENTACIÓN PSICOLOGICA (21 participante),  PROMOCIÓN DE LA SALUD Y PREVENCIÓN DE LA ENFERMEDAD (245 participante), INFOFIT (74 participante), MICROFÚTBOL (49 participante),  KARATE (15 participante),  MUSICA (107 participante), DANZA (17 participantes),  TEATRO (23 participantes),  TALLERES DE DESARROLLO HUMANO  (142 participante), JORNADAS PEDAGÓGICAS  (246 participante), MENTORIAS (126 participantes), NIVELACIÓN DE ESTUDIANTES DE PRIMER INGRESO (47 participantes) ARTE (155) DOMINO (19) JORNADAS RECREATIVAS (74) PLANES DE MEJORAMIENTO (39).</t>
  </si>
  <si>
    <t>Informe Bajado del Software  de permanencia. Informe Planeacion : https://drive.google.com/drive/folders/1MBp1bVd77maGujNszwwKVsbecL9VF1u5</t>
  </si>
  <si>
    <t xml:space="preserve">Para el 2022-2 se matricularon 359 estudiantes, de los cuales 44 son nuevos y 315 antiguos. Se graduaron 48 estudiantes de 7 programas tecnicos profesionales. 96 estudiantes no se matricularon dejandonos con un porcentaje del 22% estudiantes con intension de desercion.  </t>
  </si>
  <si>
    <t>Informe Desercion Presentado al Consejo Directivo. https://drive.google.com/drive/folders/1MBp1bVd77maGujNszwwKVsbecL9VF1u5</t>
  </si>
  <si>
    <t xml:space="preserve">Se aplicaron las encuestas de satisfacción con un porcentaje aproximado de 80% de satisfacción con </t>
  </si>
  <si>
    <t>https://www.infotepsai.edu.co/informe-de-satisfaccion-del-usuario</t>
  </si>
  <si>
    <t>ENTREGA DE COMODATOS DE COMPUTADORES (92 beneficiados), ENTREGA DE CAMISETAS INSTITUCIONALES (230 beneficiados), KITS DE HIGIENE BUCAL (79 beneficiados), KITS PEDAGOGICOS (98 beneficiados), KITS DE BIOSEGURIDAD (98 Beneficiados), SEGUIMIENTO A LA PERMANENCIA (227 participante), PROGRAMA DE INDUCCIÓN Y REINDUCCIÓN (21 Beneficiados), BONOS DE TRANSPORTES (88 Beneficiados), CONVENIOS GUBERNAMENTALES (324 Beneficiados), SEMANA CULTURAL (17 Beneficiados) AGENDAS (298 Beneficiados).</t>
  </si>
  <si>
    <t>Informe Bajado del Software  de permanencia. Informe Planeación: https://drive.google.com/drive/folders/1MBp1bVd77maGujNszwwKVsbecL9VF1u5</t>
  </si>
  <si>
    <t>CONTRATAR SERVICIOS ESPECIALIZADOS DE ASESORÍA PARA EL ABORDAJE DE LA DISCAPACIDAD Y EDUCACIÓN INCLUSIVA EN INFOTEP EN EL INSTITUTO NACIONAL DE FORMACIÓN TÉCNICA PROFESIONAL DE SAN ANDRES Y PROVIDENCIA -NFOTEP VIGENCIA 2021</t>
  </si>
  <si>
    <t>Productos del contratista: https://drive.google.com/drive/folders/1MBp1bVd77maGujNszwwKVsbecL9VF1u5</t>
  </si>
  <si>
    <r>
      <rPr>
        <sz val="11"/>
        <color theme="1"/>
        <rFont val="Arial"/>
        <family val="2"/>
      </rPr>
      <t xml:space="preserve">Se anexa resolución de asignación recursos convocatoria: </t>
    </r>
    <r>
      <rPr>
        <u/>
        <sz val="11"/>
        <color theme="1"/>
        <rFont val="Arial"/>
      </rPr>
      <t>https://drive.google.com/file/d/1-sOTaNFgiBuLEGjNe8oO7QMRd5ohA-Gl/view?usp=share_link</t>
    </r>
  </si>
  <si>
    <t>https://drive.google.com/drive/folders/15BctpJB4-vKmeRmdxoeN7RLHgWOJKx_0</t>
  </si>
  <si>
    <t xml:space="preserve">Se implementó el modelo de autoevaluación. La implementación del modelo se realizó y ya se cuenta con los informes y planes de mejroamiento de condiciones de programas. </t>
  </si>
  <si>
    <t>Plan de Previsión de recursos humanos: https://drive.google.com/drive/folders/18lzj0EevCdMaSPwvl1g3NltMUScLsvMK
Plan de Bienestar e Incentivos: https://drive.google.com/drive/folders/13AOOQ_uMdDRrHbqtqWKLIjmGuAxxKjSu
Plan Anual de Vacantes: https://drive.google.com/file/d/1JTltXkpq-_oCg0uRcSw8HqVFod86Ebdv/view?usp=share_link
PIC: https://drive.google.com/drive/folders/1qea1GChLl0RbHxOYrI99O1YniAiPEH5W</t>
  </si>
  <si>
    <t>https://drive.google.com/drive/folders/1sQXwZ-jrhNwfpXcgHQBkSb3nKT4dp1ZP</t>
  </si>
  <si>
    <t xml:space="preserve">https://drive.google.com/drive/folders/1k7vy-j3sUqjgyvw1I3UErnluv1-wNQm4
</t>
  </si>
  <si>
    <t xml:space="preserve">1. Capacitación virtual como iniciativa para fomentar la apropiación de los valores del código y sus prácticas para prevenir la corrupción y lucha antisoborno.  </t>
  </si>
  <si>
    <t>1. Se autorizaron incentivos de DÍAS LIBRES a funcionarios por cumpleaños. 2. En cuanto al Plan Estratégico de Talento Humano el proceso con la CNSC, está activo y adicional a eso, se espera para el mes de Enero de 2023, nombrar un docente más de Tiempo Completo en provisionalidad.  3. El PIC se adelantan Cursos de MIPG, de Analítica Institucional y Transparencia. . 4. El Plan Anual de Vacantes la CNSC, da firmeza a la lista de elegibles para proveer algunos cargos de los 15 que se sacaron a concurso.</t>
  </si>
  <si>
    <t>No se materializaron riesgos de corrupción, soborno o fraude como se puede constatar en el tercer seguimiento a la matriz de riesgos institucional.</t>
  </si>
  <si>
    <t>https://www.infotepsai.edu.co/plan-anticorrupcion-y-de-atencion-al-ciudadano/plan-anticorrupcion-y-de-atencion-al-ciudadano-2022</t>
  </si>
  <si>
    <t>Implementación de la ruta del conflicto de interés</t>
  </si>
  <si>
    <t>https://drive.google.com/file/d/1WfJP8wKA6hVpJ3Xpj7PHg4hNuuhPjAjS/view?usp=share_link
https://www.infotepsai.edu.co/publicacion-de-la-declaracion-conflictos-de-interes/publicacion-de-la-declaracion-conflictos-de-interes-2022</t>
  </si>
  <si>
    <t>Se hacen las mesas de trabajo para la formulación del plan y se cuenta con el documento borrador para presentar a aprobación del Consejo Directivo de 2023</t>
  </si>
  <si>
    <t>https://drive.google.com/drive/folders/1QhZZpa6trp5Cbkayx8NOsO-rUgsxKWqj</t>
  </si>
  <si>
    <t>https://drive.google.com/drive/folders/1QhQnQxq9gvhwU65tjAqK4jpyuYy7NWnq</t>
  </si>
  <si>
    <t>https://drive.google.com/drive/folders/1HF3Cz3G-gF0i9V480rZvk_kBagNd8TqP</t>
  </si>
  <si>
    <t>Se ejecutan las acciones contempladas en el reporte de seguimiento al PDI 2020-2023 que apuntas a la redefinición institucional que estád entro de las metas planteadas en el Plan Estratégico 2013 - 2023</t>
  </si>
  <si>
    <t>https://www.infotepsai.edu.co/infotep/gestion/planeacion/plan-estrategico/planes-de-desarrollo-institucional</t>
  </si>
  <si>
    <t>Cargue en página por verificar</t>
  </si>
  <si>
    <t>No se documentó la buena práctica de la Política de Gestión Presupuestal y eficiencia del Gasto Público</t>
  </si>
  <si>
    <t>Política  de compras y contratación aprobada mediante acuerdo 015 de 2022</t>
  </si>
  <si>
    <t>https://www.infotepsai.edu.co/infotep/normatividad/acuerdos/acuerdos-2022</t>
  </si>
  <si>
    <t>https://drive.google.com/drive/folders/1P_qJJyHNI1zVg0iGHilxy_agTeiTQSK0</t>
  </si>
  <si>
    <t>El mapa de procesos fue rediseñado de acuerdo con los resultados de los talleres con los líderes de área y fue aprobado por el consejo directivo con 14 procesos de los cuales 5 son nuevos. Se actualiza el manual SIG, la matriz de servicio no conforme y la matriz de requisitos frente a procesos</t>
  </si>
  <si>
    <t>https://drive.google.com/drive/folders/1ufSxdyqEIsNFjrjn87P71WtEB-IYpMFF</t>
  </si>
  <si>
    <t>https://drive.google.com/drive/folders/1iD1jxXCmjw3Cb99hELk51EDWx6Ab4zT1</t>
  </si>
  <si>
    <t>Con base en la normatividad. En el SECOP II se puede verificar el cargue de toda la contratación de la institución. Se realizaron capacitaciones en estudios previos y contratación estatal.</t>
  </si>
  <si>
    <t>SECOP II
Evidencias de capacitaciones: https://drive.google.com/drive/folders/1pD4pmhLorl6YoSKiO-E7LobPzg-y6bgg</t>
  </si>
  <si>
    <t>https://drive.google.com/drive/folders/1m_zkC84RZcMtB9lY8JiHmyP8pb-zJzX5</t>
  </si>
  <si>
    <t>Se elaboró normograma de la institucional</t>
  </si>
  <si>
    <t>Se hicieron dos capacitaciones sobre supervisión de contratos y se logró la aprobación por parte de la Agencia Nacional de Defensa Jurídica.</t>
  </si>
  <si>
    <t>Se presentaron dificultados con la habilitación del botón PSE en la página por dificultades tecnológicas y administrativas. Para el 2023 podrán quedar los trámites en línea por cuanto en el 2022 se tuvieron que hacer los ajustes internos para que se pueda habilitar el botón PSE.</t>
  </si>
  <si>
    <t>Se desarrolló la Jornada de Atención Integral a la primera infancia,  con la participación de comunidad educativa, egresados y entidades externas</t>
  </si>
  <si>
    <r>
      <rPr>
        <sz val="11"/>
        <rFont val="Arial"/>
        <family val="2"/>
      </rPr>
      <t xml:space="preserve">https://drive.google.com/drive/folders/18vzxHALZcHAlL3743YZiwoPgqSSpOt3X?usp=sharing  
Informe, videos, registros fotograficos </t>
    </r>
    <r>
      <rPr>
        <u/>
        <sz val="11"/>
        <color rgb="FF1155CC"/>
        <rFont val="Arial"/>
        <family val="2"/>
      </rPr>
      <t>https://drive.google.com/drive/folders/1mzJ_UlHH3zr_7rT-a2Cca3BTy6tWtyWB?usp=sharing</t>
    </r>
  </si>
  <si>
    <t>El 28 de noviembre se llevó a cabo la audiencia pública de rendición de cuentas del Nodo Caribe, conformado por INFOTEP Ciénaga, San Juan y San Andrés. En la misma se presentó un balance comparativo de la gestión de las 3 instituciones de las vigencias 2018 - 2022, los 3 rectores hablaron sobre los logros más importantes, las mayores dificultades y los retos venideros.</t>
  </si>
  <si>
    <t>Evento con el banco de la República alusivo a Moda Tong Dieh</t>
  </si>
  <si>
    <t>https://drive.google.com/drive/folders/1UTcYKE309xkV7oa1C__jD_tuOE-l9Opl</t>
  </si>
  <si>
    <t>La institución presentó una mejora del 4,1% respecto a la medición de la vigencia anterior y se supera la meta planteada para este año, todo lo anterior se dio gracias al despliegue de acciones implementados bajo el marco del plan padrino y planes de intervención del 2021. El puntaje por política es según se describe:
1. Gestión del conocimiento: 99.4
2. Control interno: 99
3. Planeación Institucional: 95.9
4. Gestión Estratégica del Talento Humano: 95.4
5. Integridad: 95.1
6. Participación ciudadana en la Gestión Pública: 93.7
7. Servicio al Ciudadano: 93.6
8. Transparencia, Acceso a la Información y Lucha Contra la Corrupción: 91.4
9. Seguridad Digital: 90.8
10. Fortalecimiento Organizacional y Simplificación de Procesos: 89.5
11. Gobierno Digital: 87.9
12. Seguimiento y Evaluación del Desempeño Institucional: 87.3
13. Racionalización de Trámites: 87.2
14. Gestión Presupuestal y Eficiencia del Gasto Público: 80.4
15. Defensa Jurídica: 79.9
16. Gestión Documental: 79.6</t>
  </si>
  <si>
    <t>https://app.powerbi.com/view?r=eyJrIjoiZTgwYTg4NGMtZGZhMy00YmE0LWI0ZWItN2FjYmUxMDQ1MWYyIiwidCI6IjU1MDNhYWMyLTdhMTUtNDZhZi1iNTIwLTJhNjc1YWQxZGYxNiIsImMiOjR9&amp;pageName=ReportSection396d1cd03a850a004c59</t>
  </si>
  <si>
    <t>No se recibió calificación ITA durante la vigencia 2022, sin embargo en la calificación específica para la política de transparencia en el componente de índice de transparencia y acceso a la información pública para la institución</t>
  </si>
  <si>
    <t>https://app.powerbi.com/view?r=eyJrIjoiZTgwYTg4NGMtZGZhMy00YmE0LWI0ZWItN2FjYmUxMDQ1MWYyIiwidCI6IjU1MDNhYWMyLTdhMTUtNDZhZi1iNTIwLTJhNjc1YWQxZGYxNiIsImMiOjR9&amp;pageName=ReportSection396d1cd03a850a004c59
https://drive.google.com/drive/folders/1TtnSlD22JuPW9UiUb6aOPR625uX8CI8S</t>
  </si>
  <si>
    <t xml:space="preserve">Se realizo la actulizacion de la politica de gestion del conocimineto y la innovacion, falta la socializacion y la aprobacion por el consejo directivo. El primer trimestre del 2023 se debe socializar para su aprobcion en el consejo directivo. </t>
  </si>
  <si>
    <t>Se realizaron estudios previos para la contratacion de un software propio de INFOTEP, para el repositorio institucional, se entrego en el area de juridica. Se monto el proceso en SECOP II, se declaro decierto, se debera publicar nuevamente el primer trimestre del año 2023</t>
  </si>
  <si>
    <t>Se desarrollaron las estrategias de comunicaciones en el plan de comunicaciones 2020 - 2023 y la campaña #INFOTEPAvanza</t>
  </si>
  <si>
    <t>https://drive.google.com/drive/folders/1iCWtvoNbsI0iIr0Rc9563kuUkIC1kbs3</t>
  </si>
  <si>
    <t>Se hizo publicación en FaceBook para hacer la calificación de la imagen institucional en redes sociales y arrojó un resultado de la iamgen y gestión del INFOTEP San Andrés.</t>
  </si>
  <si>
    <t>https://drive.google.com/drive/folders/1DH9WVwQ_KFVSOnlYOquFuZpfkvI1s9vI</t>
  </si>
  <si>
    <t>Se diseñó la campaña para fomentar la cultura de la autoevaluación y autorregulación, por tiempos y cierre de año no se puedo implementar, queda para el 2023</t>
  </si>
  <si>
    <t>Se desarrollaron todos los informes de ley de la oficina de control interno</t>
  </si>
  <si>
    <t>Informes de control interno en el link de transparencia en los numerales 4.7 al 4.8: https://www.infotepsai.edu.co/transparencia</t>
  </si>
  <si>
    <t>https://drive.google.com/drive/folders/1EIR3Md45OVfORt4RI9Hiop1mLAVHY-Cw</t>
  </si>
  <si>
    <t>https://drive.google.com/drive/folders/1c1X_SBSEBlZMKQeX_rWIKixsJqyJj6vy</t>
  </si>
  <si>
    <t>El recaudo total para el 2022 fue de $457.940.067 comparado con $1.017.074.590 del 2021. Es importante aclarar que en el 2021 se inició la vigencia con 918 estudiantes y se culminó con 586, haciendo que el recaudo fuera mucho mayor en comparación al 2022. De la misma manera, hasta 31 de diciembre se contó con un solo giro de recursos por parte del ICETEX de los beneficiarios de Generación E y Fondo Solidario.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</si>
</sst>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 #,##0;[Red]\-&quot;$&quot;\ #,##0"/>
    <numFmt numFmtId="44" formatCode="_-&quot;$&quot;\ * #,##0.00_-;\-&quot;$&quot;\ * #,##0.00_-;_-&quot;$&quot;\ * &quot;-&quot;??_-;_-@_-"/>
    <numFmt numFmtId="43" formatCode="_-* #,##0.00_-;\-* #,##0.00_-;_-* &quot;-&quot;??_-;_-@_-"/>
    <numFmt numFmtId="164" formatCode="_-&quot;$&quot;\ * #,##0_-;\-&quot;$&quot;\ * #,##0_-;_-&quot;$&quot;\ * &quot;-&quot;_-;_-@"/>
    <numFmt numFmtId="165" formatCode="#,##0;\(#,##0\)"/>
    <numFmt numFmtId="166" formatCode="_-&quot;$&quot;\ * #,##0_-;\-&quot;$&quot;\ * #,##0_-;_-&quot;$&quot;\ * &quot;-&quot;??_-;_-@"/>
    <numFmt numFmtId="168" formatCode="[$ $]#,##0"/>
    <numFmt numFmtId="169" formatCode="_-&quot;$&quot;* #,##0_-;\-&quot;$&quot;* #,##0_-;_-&quot;$&quot;* &quot;-&quot;??_-;_-@"/>
    <numFmt numFmtId="170" formatCode="0.0%"/>
    <numFmt numFmtId="171" formatCode="_-&quot;$&quot;\ * #,##0_-;\-&quot;$&quot;\ * #,##0_-;_-&quot;$&quot;\ * &quot;-&quot;??_-;_-@_-"/>
    <numFmt numFmtId="174" formatCode="_-&quot;$&quot;* #,##0.00_-;\-&quot;$&quot;* #,##0.00_-;_-&quot;$&quot;* &quot;-&quot;??_-;_-@_-"/>
    <numFmt numFmtId="175" formatCode="_-&quot;$&quot;* #,##0_-;\-&quot;$&quot;* #,##0_-;_-&quot;$&quot;* &quot;-&quot;??_-;_-@_-"/>
    <numFmt numFmtId="177" formatCode="_-* #,##0_-;\-* #,##0_-;_-* &quot;-&quot;??_-;_-@_-"/>
  </numFmts>
  <fonts count="41" x14ac:knownFonts="1">
    <font>
      <sz val="11"/>
      <color theme="1"/>
      <name val="Arial"/>
      <scheme val="minor"/>
    </font>
    <font>
      <sz val="11"/>
      <color theme="1"/>
      <name val="Arial"/>
      <family val="2"/>
      <scheme val="minor"/>
    </font>
    <font>
      <b/>
      <sz val="11"/>
      <color rgb="FFFFFFFF"/>
      <name val="Arial"/>
    </font>
    <font>
      <sz val="11"/>
      <name val="Arial"/>
    </font>
    <font>
      <b/>
      <sz val="18"/>
      <color theme="0"/>
      <name val="Calibri"/>
    </font>
    <font>
      <sz val="11"/>
      <color theme="1"/>
      <name val="Arial"/>
    </font>
    <font>
      <b/>
      <sz val="11"/>
      <color theme="1"/>
      <name val="Arial"/>
    </font>
    <font>
      <b/>
      <sz val="8"/>
      <color theme="1"/>
      <name val="Arial"/>
    </font>
    <font>
      <b/>
      <sz val="11"/>
      <color rgb="FF000000"/>
      <name val="Arial"/>
    </font>
    <font>
      <b/>
      <sz val="9"/>
      <color theme="1"/>
      <name val="Calibri"/>
    </font>
    <font>
      <b/>
      <sz val="10"/>
      <color theme="1"/>
      <name val="Calibri"/>
    </font>
    <font>
      <sz val="11"/>
      <color rgb="FF000000"/>
      <name val="Arial"/>
    </font>
    <font>
      <u/>
      <sz val="11"/>
      <color theme="1"/>
      <name val="Arial"/>
    </font>
    <font>
      <u/>
      <sz val="11"/>
      <color theme="1"/>
      <name val="Arial"/>
    </font>
    <font>
      <u/>
      <sz val="11"/>
      <color theme="1"/>
      <name val="Arial"/>
    </font>
    <font>
      <u/>
      <sz val="11"/>
      <color rgb="FF000000"/>
      <name val="Arial"/>
    </font>
    <font>
      <u/>
      <sz val="11"/>
      <color rgb="FF000000"/>
      <name val="Arial"/>
    </font>
    <font>
      <u/>
      <sz val="11"/>
      <color rgb="FF0000FF"/>
      <name val="Arial"/>
    </font>
    <font>
      <u/>
      <sz val="11"/>
      <color rgb="FF0000FF"/>
      <name val="Arial"/>
    </font>
    <font>
      <u/>
      <sz val="11"/>
      <color theme="1"/>
      <name val="Arial"/>
    </font>
    <font>
      <sz val="11"/>
      <color theme="1"/>
      <name val="Bookman Old Style"/>
    </font>
    <font>
      <b/>
      <sz val="11"/>
      <color theme="1"/>
      <name val="Bookman Old Style"/>
    </font>
    <font>
      <sz val="11"/>
      <color theme="1"/>
      <name val="Arial"/>
      <scheme val="minor"/>
    </font>
    <font>
      <sz val="11"/>
      <color rgb="FFFFFFFF"/>
      <name val="Arial"/>
    </font>
    <font>
      <u/>
      <sz val="11"/>
      <color theme="1"/>
      <name val="Arial"/>
    </font>
    <font>
      <u/>
      <sz val="11"/>
      <color rgb="FF0000FF"/>
      <name val="Arial"/>
    </font>
    <font>
      <sz val="11"/>
      <color rgb="FFFF0000"/>
      <name val="Arial"/>
    </font>
    <font>
      <u/>
      <sz val="11"/>
      <color theme="1"/>
      <name val="Arial"/>
    </font>
    <font>
      <u/>
      <sz val="11"/>
      <color rgb="FF1155CC"/>
      <name val="Arial"/>
    </font>
    <font>
      <sz val="11"/>
      <color theme="1"/>
      <name val="Arial"/>
      <family val="2"/>
    </font>
    <font>
      <u/>
      <sz val="11"/>
      <color theme="10"/>
      <name val="Arial"/>
      <scheme val="minor"/>
    </font>
    <font>
      <b/>
      <sz val="11"/>
      <color theme="1"/>
      <name val="Arial"/>
      <family val="2"/>
    </font>
    <font>
      <sz val="11"/>
      <name val="Arial"/>
      <family val="2"/>
    </font>
    <font>
      <u/>
      <sz val="11"/>
      <color rgb="FF000000"/>
      <name val="Arial"/>
      <family val="2"/>
    </font>
    <font>
      <u/>
      <sz val="11"/>
      <color theme="1"/>
      <name val="Arial"/>
      <family val="2"/>
    </font>
    <font>
      <sz val="10"/>
      <color theme="1"/>
      <name val="Arial"/>
      <family val="2"/>
      <scheme val="minor"/>
    </font>
    <font>
      <u/>
      <sz val="11"/>
      <color theme="10"/>
      <name val="Arial"/>
      <family val="2"/>
      <scheme val="minor"/>
    </font>
    <font>
      <sz val="11"/>
      <color rgb="FF000000"/>
      <name val="Arial"/>
      <family val="2"/>
    </font>
    <font>
      <u/>
      <sz val="11"/>
      <color rgb="FF0000FF"/>
      <name val="Arial"/>
      <family val="2"/>
    </font>
    <font>
      <u/>
      <sz val="11"/>
      <color rgb="FF1155CC"/>
      <name val="Arial"/>
      <family val="2"/>
    </font>
    <font>
      <sz val="11"/>
      <color rgb="FF000000"/>
      <name val="Book Antiqua"/>
      <family val="1"/>
    </font>
  </fonts>
  <fills count="13">
    <fill>
      <patternFill patternType="none"/>
    </fill>
    <fill>
      <patternFill patternType="gray125"/>
    </fill>
    <fill>
      <patternFill patternType="solid">
        <fgColor rgb="FF002060"/>
        <bgColor rgb="FF002060"/>
      </patternFill>
    </fill>
    <fill>
      <patternFill patternType="solid">
        <fgColor rgb="FF0097CC"/>
        <bgColor rgb="FF0097CC"/>
      </patternFill>
    </fill>
    <fill>
      <patternFill patternType="solid">
        <fgColor theme="0"/>
        <bgColor theme="0"/>
      </patternFill>
    </fill>
    <fill>
      <patternFill patternType="solid">
        <fgColor rgb="FFF4CCCC"/>
        <bgColor rgb="FFF4CCCC"/>
      </patternFill>
    </fill>
    <fill>
      <patternFill patternType="solid">
        <fgColor theme="9"/>
        <bgColor theme="9"/>
      </patternFill>
    </fill>
    <fill>
      <patternFill patternType="solid">
        <fgColor rgb="FFFFFFFF"/>
        <bgColor rgb="FFFFFFFF"/>
      </patternFill>
    </fill>
    <fill>
      <patternFill patternType="solid">
        <fgColor theme="0"/>
        <bgColor indexed="64"/>
      </patternFill>
    </fill>
    <fill>
      <patternFill patternType="solid">
        <fgColor theme="5" tint="0.79998168889431442"/>
        <bgColor theme="0"/>
      </patternFill>
    </fill>
    <fill>
      <patternFill patternType="solid">
        <fgColor theme="5" tint="0.79998168889431442"/>
        <bgColor indexed="64"/>
      </patternFill>
    </fill>
    <fill>
      <patternFill patternType="solid">
        <fgColor theme="0"/>
        <bgColor rgb="FFF4CCCC"/>
      </patternFill>
    </fill>
    <fill>
      <patternFill patternType="solid">
        <fgColor theme="0"/>
        <bgColor rgb="FFFFFFFF"/>
      </patternFill>
    </fill>
  </fills>
  <borders count="56">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xf numFmtId="44" fontId="22" fillId="0" borderId="0" applyFont="0" applyFill="0" applyBorder="0" applyAlignment="0" applyProtection="0"/>
    <xf numFmtId="0" fontId="30" fillId="0" borderId="0" applyNumberForma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174" fontId="1" fillId="0" borderId="7" applyFont="0" applyFill="0" applyBorder="0" applyAlignment="0" applyProtection="0"/>
  </cellStyleXfs>
  <cellXfs count="394">
    <xf numFmtId="0" fontId="0" fillId="0" borderId="0" xfId="0" applyFont="1" applyAlignment="1"/>
    <xf numFmtId="0" fontId="5" fillId="4" borderId="7" xfId="0" applyFont="1" applyFill="1" applyBorder="1"/>
    <xf numFmtId="0" fontId="5" fillId="4" borderId="18" xfId="0" applyFont="1" applyFill="1" applyBorder="1" applyAlignment="1">
      <alignment horizontal="center" vertical="center" wrapText="1"/>
    </xf>
    <xf numFmtId="3" fontId="5" fillId="4" borderId="18" xfId="0" applyNumberFormat="1" applyFont="1" applyFill="1" applyBorder="1" applyAlignment="1">
      <alignment horizontal="center" vertical="center" wrapText="1"/>
    </xf>
    <xf numFmtId="164" fontId="5" fillId="4" borderId="18" xfId="0" applyNumberFormat="1" applyFont="1" applyFill="1" applyBorder="1" applyAlignment="1">
      <alignment horizontal="center" vertical="center"/>
    </xf>
    <xf numFmtId="0" fontId="5" fillId="4" borderId="19" xfId="0" applyFont="1" applyFill="1" applyBorder="1" applyAlignment="1">
      <alignment horizontal="center" vertical="center" wrapText="1"/>
    </xf>
    <xf numFmtId="0" fontId="5" fillId="4" borderId="18" xfId="0" applyFont="1" applyFill="1" applyBorder="1"/>
    <xf numFmtId="0" fontId="5" fillId="4" borderId="18" xfId="0" applyFont="1" applyFill="1" applyBorder="1" applyAlignment="1">
      <alignment vertical="center" wrapText="1"/>
    </xf>
    <xf numFmtId="9" fontId="5" fillId="4" borderId="18" xfId="0" applyNumberFormat="1" applyFont="1" applyFill="1" applyBorder="1" applyAlignment="1">
      <alignment horizontal="center" vertical="center" wrapText="1"/>
    </xf>
    <xf numFmtId="0" fontId="5" fillId="4" borderId="18" xfId="0" applyFont="1" applyFill="1" applyBorder="1" applyAlignment="1">
      <alignment vertical="center" wrapText="1"/>
    </xf>
    <xf numFmtId="0" fontId="12" fillId="4" borderId="18" xfId="0" applyFont="1" applyFill="1" applyBorder="1" applyAlignment="1">
      <alignment horizontal="center" vertical="center" wrapText="1"/>
    </xf>
    <xf numFmtId="1" fontId="5" fillId="4" borderId="18" xfId="0" applyNumberFormat="1" applyFont="1" applyFill="1" applyBorder="1" applyAlignment="1">
      <alignment horizontal="center" vertical="center" wrapText="1"/>
    </xf>
    <xf numFmtId="0" fontId="13" fillId="4" borderId="18" xfId="0" applyFont="1" applyFill="1" applyBorder="1" applyAlignment="1">
      <alignment wrapText="1"/>
    </xf>
    <xf numFmtId="0" fontId="14" fillId="4" borderId="18" xfId="0" applyFont="1" applyFill="1" applyBorder="1" applyAlignment="1">
      <alignment vertical="center" wrapText="1"/>
    </xf>
    <xf numFmtId="9" fontId="5" fillId="4" borderId="18" xfId="0" applyNumberFormat="1" applyFont="1" applyFill="1" applyBorder="1" applyAlignment="1">
      <alignment horizontal="center" vertical="center"/>
    </xf>
    <xf numFmtId="165" fontId="5" fillId="4" borderId="18" xfId="0" applyNumberFormat="1" applyFont="1" applyFill="1" applyBorder="1" applyAlignment="1">
      <alignment horizontal="center" vertical="center" wrapText="1"/>
    </xf>
    <xf numFmtId="164" fontId="5" fillId="4" borderId="18" xfId="0" applyNumberFormat="1" applyFont="1" applyFill="1" applyBorder="1" applyAlignment="1">
      <alignment vertical="center" wrapText="1"/>
    </xf>
    <xf numFmtId="0" fontId="15" fillId="4" borderId="18" xfId="0" applyFont="1" applyFill="1" applyBorder="1" applyAlignment="1">
      <alignment horizontal="center" wrapText="1"/>
    </xf>
    <xf numFmtId="0" fontId="5" fillId="4" borderId="18" xfId="0" applyFont="1" applyFill="1" applyBorder="1" applyAlignment="1">
      <alignment horizontal="center" vertical="center"/>
    </xf>
    <xf numFmtId="164" fontId="5" fillId="4" borderId="18" xfId="0" applyNumberFormat="1" applyFont="1" applyFill="1" applyBorder="1" applyAlignment="1">
      <alignment horizontal="center" vertical="center" wrapText="1"/>
    </xf>
    <xf numFmtId="9" fontId="5" fillId="4" borderId="18" xfId="0" applyNumberFormat="1" applyFont="1" applyFill="1" applyBorder="1" applyAlignment="1">
      <alignment horizontal="center" vertical="center" wrapText="1"/>
    </xf>
    <xf numFmtId="0" fontId="16" fillId="4" borderId="18" xfId="0" applyFont="1" applyFill="1" applyBorder="1" applyAlignment="1">
      <alignment wrapText="1"/>
    </xf>
    <xf numFmtId="9" fontId="5" fillId="6" borderId="18" xfId="0" applyNumberFormat="1" applyFont="1" applyFill="1" applyBorder="1" applyAlignment="1">
      <alignment horizontal="center" vertical="center" wrapText="1"/>
    </xf>
    <xf numFmtId="9" fontId="5" fillId="6" borderId="18" xfId="0" applyNumberFormat="1" applyFont="1" applyFill="1" applyBorder="1" applyAlignment="1">
      <alignment horizontal="center" vertical="center"/>
    </xf>
    <xf numFmtId="0" fontId="5" fillId="6" borderId="18" xfId="0" applyFont="1" applyFill="1" applyBorder="1" applyAlignment="1">
      <alignment horizontal="center" vertical="center"/>
    </xf>
    <xf numFmtId="0" fontId="5" fillId="4" borderId="18" xfId="0" applyFont="1" applyFill="1" applyBorder="1" applyAlignment="1">
      <alignment horizontal="left" vertical="center" wrapText="1"/>
    </xf>
    <xf numFmtId="0" fontId="17" fillId="7" borderId="16" xfId="0" applyFont="1" applyFill="1" applyBorder="1" applyAlignment="1">
      <alignment wrapText="1"/>
    </xf>
    <xf numFmtId="0" fontId="5" fillId="4" borderId="26" xfId="0" applyFont="1" applyFill="1" applyBorder="1" applyAlignment="1">
      <alignment horizontal="center" vertical="center" wrapText="1"/>
    </xf>
    <xf numFmtId="9" fontId="5" fillId="4" borderId="26" xfId="0" applyNumberFormat="1" applyFont="1" applyFill="1" applyBorder="1" applyAlignment="1">
      <alignment horizontal="center" vertical="center" wrapText="1"/>
    </xf>
    <xf numFmtId="0" fontId="5" fillId="4" borderId="30" xfId="0" applyFont="1" applyFill="1" applyBorder="1" applyAlignment="1">
      <alignment horizontal="center" vertical="center" wrapText="1"/>
    </xf>
    <xf numFmtId="1" fontId="5" fillId="4" borderId="30" xfId="0" applyNumberFormat="1" applyFont="1" applyFill="1" applyBorder="1" applyAlignment="1">
      <alignment horizontal="center" vertical="center" wrapText="1"/>
    </xf>
    <xf numFmtId="0" fontId="19" fillId="4" borderId="18" xfId="0" applyFont="1" applyFill="1" applyBorder="1" applyAlignment="1">
      <alignment vertical="center" wrapText="1"/>
    </xf>
    <xf numFmtId="0" fontId="5" fillId="4" borderId="7" xfId="0" applyFont="1" applyFill="1" applyBorder="1" applyAlignment="1">
      <alignment horizontal="center" vertical="center" wrapText="1"/>
    </xf>
    <xf numFmtId="1" fontId="5" fillId="4" borderId="7" xfId="0" applyNumberFormat="1" applyFont="1" applyFill="1" applyBorder="1" applyAlignment="1">
      <alignment horizontal="center" vertical="center" wrapText="1"/>
    </xf>
    <xf numFmtId="0" fontId="5" fillId="4" borderId="7" xfId="0" applyFont="1" applyFill="1" applyBorder="1" applyAlignment="1">
      <alignment vertical="center" wrapText="1"/>
    </xf>
    <xf numFmtId="0" fontId="6" fillId="4" borderId="36" xfId="0" applyFont="1" applyFill="1" applyBorder="1" applyAlignment="1">
      <alignment horizontal="center" vertical="center" wrapText="1"/>
    </xf>
    <xf numFmtId="164" fontId="6" fillId="4" borderId="37" xfId="0" applyNumberFormat="1" applyFont="1" applyFill="1" applyBorder="1" applyAlignment="1">
      <alignment horizontal="center" vertical="center" wrapText="1"/>
    </xf>
    <xf numFmtId="164" fontId="5" fillId="4" borderId="7" xfId="0" applyNumberFormat="1" applyFont="1" applyFill="1" applyBorder="1"/>
    <xf numFmtId="6" fontId="20" fillId="4" borderId="7" xfId="0" applyNumberFormat="1" applyFont="1" applyFill="1" applyBorder="1" applyAlignment="1">
      <alignment horizontal="center" vertical="center" wrapText="1"/>
    </xf>
    <xf numFmtId="0" fontId="21" fillId="4" borderId="7" xfId="0" applyFont="1" applyFill="1" applyBorder="1" applyAlignment="1">
      <alignment horizontal="center" vertical="center" wrapText="1"/>
    </xf>
    <xf numFmtId="0" fontId="5" fillId="4" borderId="7" xfId="0" applyFont="1" applyFill="1" applyBorder="1" applyAlignment="1">
      <alignment horizontal="center" vertical="center" wrapText="1"/>
    </xf>
    <xf numFmtId="9" fontId="5" fillId="4" borderId="7" xfId="0" applyNumberFormat="1"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vertical="center" wrapText="1"/>
    </xf>
    <xf numFmtId="0" fontId="22" fillId="0" borderId="0" xfId="0" applyFont="1" applyAlignment="1">
      <alignment vertical="center" wrapText="1"/>
    </xf>
    <xf numFmtId="0" fontId="11" fillId="4" borderId="7" xfId="0" applyFont="1" applyFill="1" applyBorder="1" applyAlignment="1">
      <alignment horizontal="center" vertical="center" wrapText="1"/>
    </xf>
    <xf numFmtId="164" fontId="5" fillId="4" borderId="7" xfId="0" applyNumberFormat="1" applyFont="1" applyFill="1" applyBorder="1" applyAlignment="1">
      <alignment horizontal="center" vertical="center" wrapText="1"/>
    </xf>
    <xf numFmtId="168" fontId="5" fillId="4" borderId="7" xfId="0" applyNumberFormat="1" applyFont="1" applyFill="1" applyBorder="1" applyAlignment="1">
      <alignment horizontal="center" vertical="center" wrapText="1"/>
    </xf>
    <xf numFmtId="166" fontId="5" fillId="4" borderId="7" xfId="0" applyNumberFormat="1" applyFont="1" applyFill="1" applyBorder="1" applyAlignment="1">
      <alignment horizontal="center" vertical="center" wrapText="1"/>
    </xf>
    <xf numFmtId="6" fontId="5" fillId="4" borderId="7" xfId="0" applyNumberFormat="1" applyFont="1" applyFill="1" applyBorder="1" applyAlignment="1">
      <alignment horizontal="center" vertical="center" wrapText="1"/>
    </xf>
    <xf numFmtId="0" fontId="22" fillId="0" borderId="0" xfId="0" applyFont="1" applyAlignment="1">
      <alignment horizontal="center" vertical="center" wrapText="1"/>
    </xf>
    <xf numFmtId="168" fontId="22" fillId="0" borderId="0" xfId="0" applyNumberFormat="1" applyFont="1" applyAlignment="1">
      <alignment horizontal="center" vertical="center" wrapText="1"/>
    </xf>
    <xf numFmtId="0" fontId="5" fillId="5" borderId="18" xfId="0" applyFont="1" applyFill="1" applyBorder="1" applyAlignment="1">
      <alignment horizontal="center" vertical="center"/>
    </xf>
    <xf numFmtId="0" fontId="5" fillId="4" borderId="7" xfId="0" applyFont="1" applyFill="1" applyBorder="1" applyAlignment="1">
      <alignment horizontal="center" vertical="center"/>
    </xf>
    <xf numFmtId="0" fontId="0" fillId="0" borderId="0" xfId="0" applyFont="1" applyAlignment="1">
      <alignment horizontal="center" vertical="center"/>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0" fontId="5" fillId="0" borderId="19" xfId="0" applyFont="1" applyFill="1" applyBorder="1" applyAlignment="1">
      <alignment horizontal="center" vertical="center" wrapText="1"/>
    </xf>
    <xf numFmtId="1" fontId="5" fillId="0" borderId="18" xfId="0" applyNumberFormat="1" applyFont="1" applyFill="1" applyBorder="1" applyAlignment="1">
      <alignment horizontal="center" vertical="center"/>
    </xf>
    <xf numFmtId="0" fontId="5" fillId="0" borderId="18" xfId="0" applyFont="1" applyFill="1" applyBorder="1" applyAlignment="1">
      <alignment horizontal="center" vertical="center"/>
    </xf>
    <xf numFmtId="0" fontId="5" fillId="0" borderId="18" xfId="0" applyFont="1" applyFill="1" applyBorder="1" applyAlignment="1">
      <alignment vertical="center" wrapText="1"/>
    </xf>
    <xf numFmtId="0" fontId="5" fillId="0" borderId="7" xfId="0" applyFont="1" applyFill="1" applyBorder="1"/>
    <xf numFmtId="0" fontId="0" fillId="0" borderId="0" xfId="0" applyFont="1" applyFill="1" applyAlignment="1"/>
    <xf numFmtId="171" fontId="5" fillId="0" borderId="18" xfId="1" applyNumberFormat="1" applyFont="1" applyFill="1" applyBorder="1" applyAlignment="1">
      <alignment horizontal="center" vertical="center"/>
    </xf>
    <xf numFmtId="171" fontId="5" fillId="4" borderId="18" xfId="1" applyNumberFormat="1" applyFont="1" applyFill="1" applyBorder="1" applyAlignment="1">
      <alignment horizontal="center" vertical="center"/>
    </xf>
    <xf numFmtId="171" fontId="5" fillId="4" borderId="18" xfId="1" applyNumberFormat="1" applyFont="1" applyFill="1" applyBorder="1" applyAlignment="1">
      <alignment horizontal="center" vertical="center" wrapText="1"/>
    </xf>
    <xf numFmtId="171" fontId="5" fillId="0" borderId="18" xfId="1" applyNumberFormat="1" applyFont="1" applyFill="1" applyBorder="1" applyAlignment="1">
      <alignment horizontal="center" vertical="center" wrapText="1"/>
    </xf>
    <xf numFmtId="0" fontId="5" fillId="0" borderId="7" xfId="0" applyFont="1" applyFill="1" applyBorder="1" applyAlignment="1">
      <alignment vertical="center" wrapText="1"/>
    </xf>
    <xf numFmtId="0" fontId="0" fillId="0" borderId="0" xfId="0" applyFont="1" applyFill="1" applyAlignment="1">
      <alignment vertical="center" wrapText="1"/>
    </xf>
    <xf numFmtId="165" fontId="11" fillId="0" borderId="18" xfId="0" applyNumberFormat="1" applyFont="1" applyFill="1" applyBorder="1" applyAlignment="1">
      <alignment horizontal="right" vertical="center"/>
    </xf>
    <xf numFmtId="165" fontId="5" fillId="0" borderId="18" xfId="0" applyNumberFormat="1" applyFont="1" applyFill="1" applyBorder="1" applyAlignment="1">
      <alignment horizontal="center" vertical="center" wrapText="1"/>
    </xf>
    <xf numFmtId="164" fontId="5" fillId="0" borderId="18" xfId="0" applyNumberFormat="1" applyFont="1" applyFill="1" applyBorder="1" applyAlignment="1">
      <alignment horizontal="center" vertical="center"/>
    </xf>
    <xf numFmtId="0" fontId="5" fillId="0" borderId="18" xfId="0" applyFont="1" applyFill="1" applyBorder="1"/>
    <xf numFmtId="3" fontId="5" fillId="0" borderId="18" xfId="0" applyNumberFormat="1" applyFont="1" applyFill="1" applyBorder="1" applyAlignment="1">
      <alignment horizontal="center" vertical="center" wrapText="1"/>
    </xf>
    <xf numFmtId="0" fontId="29" fillId="0" borderId="40" xfId="0" applyFont="1" applyFill="1" applyBorder="1" applyAlignment="1">
      <alignment horizontal="left" vertical="center" wrapText="1"/>
    </xf>
    <xf numFmtId="0" fontId="5" fillId="0" borderId="40" xfId="0" applyFont="1" applyFill="1" applyBorder="1" applyAlignment="1">
      <alignment vertical="center" wrapText="1"/>
    </xf>
    <xf numFmtId="0" fontId="5" fillId="4" borderId="9" xfId="0" applyFont="1" applyFill="1" applyBorder="1" applyAlignment="1">
      <alignment horizontal="center" vertical="center" wrapText="1"/>
    </xf>
    <xf numFmtId="0" fontId="3" fillId="0" borderId="25" xfId="0" applyFont="1" applyBorder="1"/>
    <xf numFmtId="0" fontId="3" fillId="0" borderId="13" xfId="0" applyFont="1" applyBorder="1"/>
    <xf numFmtId="0" fontId="5" fillId="4" borderId="20" xfId="0" applyFont="1" applyFill="1" applyBorder="1" applyAlignment="1">
      <alignment horizontal="center" vertical="center" wrapText="1"/>
    </xf>
    <xf numFmtId="0" fontId="3" fillId="0" borderId="27" xfId="0" applyFont="1" applyBorder="1"/>
    <xf numFmtId="0" fontId="9" fillId="3" borderId="9" xfId="0" applyFont="1" applyFill="1" applyBorder="1" applyAlignment="1">
      <alignment horizontal="center" vertical="center" wrapText="1"/>
    </xf>
    <xf numFmtId="0" fontId="3" fillId="0" borderId="13" xfId="0" applyFont="1" applyBorder="1" applyAlignment="1">
      <alignment horizontal="center" vertical="center"/>
    </xf>
    <xf numFmtId="0" fontId="3" fillId="0" borderId="16" xfId="0" applyFont="1" applyBorder="1" applyAlignment="1">
      <alignment horizontal="center" vertical="center"/>
    </xf>
    <xf numFmtId="0" fontId="3" fillId="0" borderId="16" xfId="0" applyFont="1" applyBorder="1"/>
    <xf numFmtId="0" fontId="3" fillId="0" borderId="21" xfId="0" applyFont="1" applyBorder="1"/>
    <xf numFmtId="0" fontId="3" fillId="0" borderId="22" xfId="0" applyFont="1" applyBorder="1"/>
    <xf numFmtId="0" fontId="5" fillId="6" borderId="9" xfId="0" applyFont="1" applyFill="1" applyBorder="1" applyAlignment="1">
      <alignment horizontal="center" vertical="center" wrapText="1"/>
    </xf>
    <xf numFmtId="164" fontId="5" fillId="4" borderId="9" xfId="0" applyNumberFormat="1" applyFont="1" applyFill="1" applyBorder="1" applyAlignment="1">
      <alignment horizontal="center" vertical="center" wrapText="1"/>
    </xf>
    <xf numFmtId="0" fontId="3" fillId="0" borderId="12" xfId="0" applyFont="1" applyBorder="1"/>
    <xf numFmtId="0" fontId="3" fillId="0" borderId="15" xfId="0" applyFont="1" applyBorder="1"/>
    <xf numFmtId="0" fontId="5" fillId="0" borderId="9" xfId="0" applyFont="1" applyFill="1" applyBorder="1" applyAlignment="1">
      <alignment horizontal="center" vertical="center" wrapText="1"/>
    </xf>
    <xf numFmtId="0" fontId="3" fillId="0" borderId="16" xfId="0" applyFont="1" applyFill="1" applyBorder="1"/>
    <xf numFmtId="0" fontId="6" fillId="4" borderId="8"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xf numFmtId="0" fontId="3" fillId="0" borderId="3" xfId="0" applyFont="1" applyBorder="1"/>
    <xf numFmtId="0" fontId="4" fillId="3" borderId="4" xfId="0" applyFont="1" applyFill="1" applyBorder="1" applyAlignment="1">
      <alignment horizontal="center" vertical="center" wrapText="1"/>
    </xf>
    <xf numFmtId="0" fontId="3" fillId="0" borderId="5" xfId="0" applyFont="1" applyBorder="1"/>
    <xf numFmtId="0" fontId="3" fillId="0" borderId="6" xfId="0" applyFont="1" applyBorder="1"/>
    <xf numFmtId="0" fontId="6"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6" fillId="4" borderId="28"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3" fillId="0" borderId="24" xfId="0" applyFont="1" applyBorder="1"/>
    <xf numFmtId="164" fontId="5" fillId="4" borderId="29" xfId="0" applyNumberFormat="1" applyFont="1" applyFill="1" applyBorder="1" applyAlignment="1">
      <alignment horizontal="center" vertical="center" wrapText="1"/>
    </xf>
    <xf numFmtId="0" fontId="5" fillId="4" borderId="31"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3" fillId="0" borderId="11" xfId="0" applyFont="1" applyBorder="1"/>
    <xf numFmtId="0" fontId="6" fillId="4" borderId="14" xfId="0" applyFont="1" applyFill="1" applyBorder="1" applyAlignment="1">
      <alignment horizontal="center" vertical="center" wrapText="1"/>
    </xf>
    <xf numFmtId="0" fontId="3" fillId="0" borderId="17" xfId="0" applyFont="1" applyBorder="1"/>
    <xf numFmtId="0" fontId="11" fillId="5" borderId="31" xfId="0" applyFont="1" applyFill="1" applyBorder="1" applyAlignment="1">
      <alignment horizontal="center" vertical="center" wrapText="1"/>
    </xf>
    <xf numFmtId="0" fontId="29" fillId="8" borderId="40" xfId="0" applyFont="1" applyFill="1" applyBorder="1" applyAlignment="1">
      <alignment horizontal="left" vertical="center" wrapText="1"/>
    </xf>
    <xf numFmtId="9" fontId="5" fillId="0" borderId="18" xfId="0" applyNumberFormat="1" applyFont="1" applyFill="1" applyBorder="1" applyAlignment="1">
      <alignment horizontal="center" vertical="center" wrapText="1"/>
    </xf>
    <xf numFmtId="9" fontId="0" fillId="0" borderId="40" xfId="0" applyNumberFormat="1" applyFill="1" applyBorder="1" applyAlignment="1">
      <alignment vertical="center" wrapText="1"/>
    </xf>
    <xf numFmtId="6" fontId="0" fillId="0" borderId="40" xfId="0" applyNumberFormat="1" applyFill="1" applyBorder="1" applyAlignment="1">
      <alignment vertical="center" wrapText="1"/>
    </xf>
    <xf numFmtId="0" fontId="29" fillId="0" borderId="40" xfId="0" applyFont="1" applyFill="1" applyBorder="1" applyAlignment="1">
      <alignment vertical="top" wrapText="1"/>
    </xf>
    <xf numFmtId="9" fontId="5" fillId="5" borderId="18" xfId="0" applyNumberFormat="1" applyFont="1" applyFill="1" applyBorder="1" applyAlignment="1">
      <alignment horizontal="center" vertical="center"/>
    </xf>
    <xf numFmtId="9" fontId="5" fillId="0" borderId="18" xfId="0" applyNumberFormat="1" applyFont="1" applyFill="1" applyBorder="1" applyAlignment="1">
      <alignment horizontal="center" vertical="center"/>
    </xf>
    <xf numFmtId="0" fontId="14" fillId="0" borderId="18" xfId="0" applyFont="1" applyFill="1" applyBorder="1" applyAlignment="1">
      <alignment vertical="center" wrapText="1"/>
    </xf>
    <xf numFmtId="0" fontId="30" fillId="0" borderId="18" xfId="2" applyFill="1" applyBorder="1" applyAlignment="1">
      <alignment vertical="center" wrapText="1"/>
    </xf>
    <xf numFmtId="0" fontId="5" fillId="0" borderId="18" xfId="0" applyFont="1" applyFill="1" applyBorder="1" applyAlignment="1">
      <alignment vertical="center"/>
    </xf>
    <xf numFmtId="0" fontId="6" fillId="0" borderId="8" xfId="0" applyFont="1" applyFill="1" applyBorder="1" applyAlignment="1">
      <alignment horizontal="center" vertical="center" wrapText="1"/>
    </xf>
    <xf numFmtId="0" fontId="3" fillId="0" borderId="12" xfId="0" applyFont="1" applyFill="1" applyBorder="1"/>
    <xf numFmtId="0" fontId="3" fillId="0" borderId="15" xfId="0" applyFont="1" applyFill="1" applyBorder="1"/>
    <xf numFmtId="0" fontId="6" fillId="0" borderId="23" xfId="0" applyFont="1" applyFill="1" applyBorder="1" applyAlignment="1">
      <alignment horizontal="center" vertical="center" wrapText="1"/>
    </xf>
    <xf numFmtId="166" fontId="5" fillId="0" borderId="18" xfId="0" applyNumberFormat="1" applyFont="1" applyFill="1" applyBorder="1" applyAlignment="1">
      <alignment horizontal="center" vertical="center" wrapText="1"/>
    </xf>
    <xf numFmtId="0" fontId="5" fillId="4" borderId="18" xfId="0" applyFont="1" applyFill="1" applyBorder="1" applyAlignment="1">
      <alignment vertical="center"/>
    </xf>
    <xf numFmtId="49" fontId="5" fillId="4" borderId="18" xfId="1" applyNumberFormat="1" applyFont="1" applyFill="1" applyBorder="1" applyAlignment="1">
      <alignment vertical="center" wrapText="1"/>
    </xf>
    <xf numFmtId="0" fontId="29" fillId="4" borderId="40" xfId="0" applyFont="1" applyFill="1" applyBorder="1" applyAlignment="1">
      <alignment horizontal="left" vertical="center" wrapText="1"/>
    </xf>
    <xf numFmtId="0" fontId="5" fillId="4" borderId="18" xfId="0" applyFont="1" applyFill="1" applyBorder="1" applyAlignment="1">
      <alignment horizontal="center" wrapText="1"/>
    </xf>
    <xf numFmtId="0" fontId="3" fillId="0" borderId="13" xfId="0" applyFont="1" applyBorder="1" applyAlignment="1">
      <alignment vertical="center"/>
    </xf>
    <xf numFmtId="0" fontId="3" fillId="0" borderId="16" xfId="0" applyFont="1" applyBorder="1" applyAlignment="1">
      <alignment vertical="center"/>
    </xf>
    <xf numFmtId="0" fontId="5" fillId="4" borderId="7" xfId="0" applyFont="1" applyFill="1" applyBorder="1" applyAlignment="1">
      <alignment vertical="center"/>
    </xf>
    <xf numFmtId="0" fontId="0" fillId="0" borderId="0" xfId="0" applyFont="1" applyAlignment="1">
      <alignment vertical="center"/>
    </xf>
    <xf numFmtId="165" fontId="5" fillId="0" borderId="18" xfId="0" applyNumberFormat="1" applyFont="1" applyFill="1" applyBorder="1" applyAlignment="1">
      <alignment horizontal="center" vertical="center"/>
    </xf>
    <xf numFmtId="166" fontId="5" fillId="4" borderId="9" xfId="0" applyNumberFormat="1" applyFont="1" applyFill="1" applyBorder="1" applyAlignment="1">
      <alignment horizontal="center" vertical="center" wrapText="1"/>
    </xf>
    <xf numFmtId="166" fontId="3" fillId="0" borderId="13" xfId="0" applyNumberFormat="1" applyFont="1" applyBorder="1"/>
    <xf numFmtId="166" fontId="3" fillId="0" borderId="25" xfId="0" applyNumberFormat="1" applyFont="1" applyBorder="1"/>
    <xf numFmtId="0" fontId="5" fillId="0" borderId="26" xfId="0" applyFont="1" applyFill="1" applyBorder="1" applyAlignment="1">
      <alignment horizontal="center" vertical="center" wrapText="1"/>
    </xf>
    <xf numFmtId="9" fontId="5" fillId="0" borderId="26" xfId="0" applyNumberFormat="1" applyFont="1" applyFill="1" applyBorder="1" applyAlignment="1">
      <alignment horizontal="center" vertical="center" wrapText="1"/>
    </xf>
    <xf numFmtId="0" fontId="18" fillId="0" borderId="16" xfId="0" applyFont="1" applyFill="1" applyBorder="1" applyAlignment="1">
      <alignment wrapText="1"/>
    </xf>
    <xf numFmtId="0" fontId="5" fillId="0" borderId="16" xfId="0" applyFont="1" applyFill="1" applyBorder="1" applyAlignment="1">
      <alignment vertical="center" wrapText="1"/>
    </xf>
    <xf numFmtId="10" fontId="5" fillId="0" borderId="18" xfId="0" applyNumberFormat="1" applyFont="1" applyFill="1" applyBorder="1" applyAlignment="1">
      <alignment horizontal="center" vertical="center"/>
    </xf>
    <xf numFmtId="0" fontId="30" fillId="4" borderId="18" xfId="2" applyFill="1" applyBorder="1" applyAlignment="1">
      <alignment vertical="center" wrapText="1"/>
    </xf>
    <xf numFmtId="0" fontId="11" fillId="0" borderId="1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2" fillId="0" borderId="18" xfId="0" applyFont="1" applyFill="1" applyBorder="1" applyAlignment="1">
      <alignment horizontal="center" vertical="center" wrapText="1"/>
    </xf>
    <xf numFmtId="9" fontId="32" fillId="0" borderId="18" xfId="0" applyNumberFormat="1" applyFont="1" applyFill="1" applyBorder="1" applyAlignment="1">
      <alignment horizontal="center" vertical="center" wrapText="1"/>
    </xf>
    <xf numFmtId="9" fontId="32" fillId="0" borderId="18" xfId="0" applyNumberFormat="1" applyFont="1" applyFill="1" applyBorder="1" applyAlignment="1">
      <alignment horizontal="center" vertical="center"/>
    </xf>
    <xf numFmtId="0" fontId="32" fillId="0" borderId="16" xfId="0" applyFont="1" applyFill="1" applyBorder="1"/>
    <xf numFmtId="0" fontId="33" fillId="4" borderId="18" xfId="0" applyFont="1" applyFill="1" applyBorder="1" applyAlignment="1">
      <alignment vertical="center" wrapText="1"/>
    </xf>
    <xf numFmtId="0" fontId="11" fillId="0" borderId="29" xfId="0" applyFont="1" applyFill="1" applyBorder="1" applyAlignment="1">
      <alignment horizontal="center" vertical="center" wrapText="1"/>
    </xf>
    <xf numFmtId="0" fontId="11" fillId="0" borderId="30" xfId="0" applyFont="1" applyFill="1" applyBorder="1" applyAlignment="1">
      <alignment horizontal="center" vertical="center" wrapText="1"/>
    </xf>
    <xf numFmtId="9" fontId="5" fillId="0" borderId="30" xfId="0" applyNumberFormat="1" applyFont="1" applyFill="1" applyBorder="1" applyAlignment="1">
      <alignment horizontal="center" vertical="center" wrapText="1"/>
    </xf>
    <xf numFmtId="3" fontId="29" fillId="0" borderId="26" xfId="0" applyNumberFormat="1" applyFont="1" applyFill="1" applyBorder="1" applyAlignment="1">
      <alignment horizontal="center" vertical="center"/>
    </xf>
    <xf numFmtId="0" fontId="29" fillId="0" borderId="26" xfId="0" applyFont="1" applyFill="1" applyBorder="1" applyAlignment="1">
      <alignment horizontal="center" vertical="center" wrapText="1"/>
    </xf>
    <xf numFmtId="0" fontId="29" fillId="0" borderId="18" xfId="0" applyFont="1" applyFill="1" applyBorder="1" applyAlignment="1">
      <alignment vertical="center"/>
    </xf>
    <xf numFmtId="0" fontId="29" fillId="0" borderId="38" xfId="0" applyFont="1" applyFill="1" applyBorder="1" applyAlignment="1">
      <alignment horizontal="center" vertical="center"/>
    </xf>
    <xf numFmtId="0" fontId="29" fillId="0" borderId="38" xfId="0" applyFont="1" applyFill="1" applyBorder="1" applyAlignment="1">
      <alignment horizontal="center" vertical="center" wrapText="1"/>
    </xf>
    <xf numFmtId="0" fontId="29" fillId="0" borderId="18" xfId="0" applyFont="1" applyFill="1" applyBorder="1" applyAlignment="1">
      <alignment horizontal="center" vertical="center" wrapText="1"/>
    </xf>
    <xf numFmtId="0" fontId="29" fillId="0" borderId="18" xfId="0" applyFont="1" applyFill="1" applyBorder="1" applyAlignment="1">
      <alignment vertical="center" wrapText="1"/>
    </xf>
    <xf numFmtId="9" fontId="11" fillId="0" borderId="18" xfId="0" applyNumberFormat="1" applyFont="1" applyFill="1" applyBorder="1" applyAlignment="1">
      <alignment horizontal="center" vertical="center" wrapText="1"/>
    </xf>
    <xf numFmtId="3" fontId="29" fillId="0" borderId="18" xfId="0" applyNumberFormat="1" applyFont="1" applyFill="1" applyBorder="1" applyAlignment="1">
      <alignment horizontal="center" vertical="center"/>
    </xf>
    <xf numFmtId="0" fontId="29" fillId="4" borderId="18" xfId="0" applyFont="1" applyFill="1" applyBorder="1" applyAlignment="1">
      <alignment vertical="center" wrapText="1"/>
    </xf>
    <xf numFmtId="0" fontId="11" fillId="0" borderId="33" xfId="0" applyFont="1" applyFill="1" applyBorder="1" applyAlignment="1">
      <alignment horizontal="center" vertical="center" wrapText="1"/>
    </xf>
    <xf numFmtId="9" fontId="11" fillId="0" borderId="33" xfId="0" applyNumberFormat="1" applyFont="1" applyFill="1" applyBorder="1" applyAlignment="1">
      <alignment horizontal="center" vertical="center" wrapText="1"/>
    </xf>
    <xf numFmtId="9" fontId="5" fillId="0" borderId="33" xfId="0" applyNumberFormat="1" applyFont="1" applyFill="1" applyBorder="1" applyAlignment="1">
      <alignment horizontal="center" vertical="center" wrapText="1"/>
    </xf>
    <xf numFmtId="0" fontId="11" fillId="0" borderId="35" xfId="0" applyFont="1" applyFill="1" applyBorder="1" applyAlignment="1">
      <alignment horizontal="center" vertical="center" wrapText="1"/>
    </xf>
    <xf numFmtId="0" fontId="8" fillId="0" borderId="28" xfId="0" applyFont="1" applyFill="1" applyBorder="1" applyAlignment="1">
      <alignment horizontal="center" vertical="center" wrapText="1"/>
    </xf>
    <xf numFmtId="164" fontId="11" fillId="0" borderId="29" xfId="0" applyNumberFormat="1" applyFont="1" applyFill="1" applyBorder="1" applyAlignment="1">
      <alignment horizontal="center" vertical="center" wrapText="1"/>
    </xf>
    <xf numFmtId="0" fontId="3" fillId="0" borderId="13" xfId="0" applyFont="1" applyFill="1" applyBorder="1"/>
    <xf numFmtId="0" fontId="3" fillId="0" borderId="32" xfId="0" applyFont="1" applyFill="1" applyBorder="1"/>
    <xf numFmtId="0" fontId="3" fillId="0" borderId="34" xfId="0" applyFont="1" applyFill="1" applyBorder="1"/>
    <xf numFmtId="171" fontId="29" fillId="0" borderId="18" xfId="1" applyNumberFormat="1" applyFont="1" applyFill="1" applyBorder="1" applyAlignment="1">
      <alignment horizontal="center" vertical="center"/>
    </xf>
    <xf numFmtId="0" fontId="29" fillId="4" borderId="18" xfId="0" applyFont="1" applyFill="1" applyBorder="1" applyAlignment="1">
      <alignment vertical="center"/>
    </xf>
    <xf numFmtId="0" fontId="34" fillId="4" borderId="18" xfId="0" applyFont="1" applyFill="1" applyBorder="1" applyAlignment="1">
      <alignment vertical="center" wrapText="1"/>
    </xf>
    <xf numFmtId="175" fontId="35" fillId="0" borderId="26" xfId="5" applyNumberFormat="1" applyFont="1" applyFill="1" applyBorder="1" applyAlignment="1">
      <alignment horizontal="center" vertical="center" wrapText="1"/>
    </xf>
    <xf numFmtId="175" fontId="35" fillId="0" borderId="39" xfId="5" applyNumberFormat="1" applyFont="1" applyFill="1" applyBorder="1" applyAlignment="1">
      <alignment horizontal="center" vertical="center" wrapText="1"/>
    </xf>
    <xf numFmtId="0" fontId="29" fillId="8" borderId="41" xfId="0" applyFont="1" applyFill="1" applyBorder="1" applyAlignment="1">
      <alignment horizontal="left" vertical="center" wrapText="1"/>
    </xf>
    <xf numFmtId="0" fontId="5" fillId="8" borderId="7" xfId="0" applyFont="1" applyFill="1" applyBorder="1"/>
    <xf numFmtId="0" fontId="0" fillId="8" borderId="0" xfId="0" applyFont="1" applyFill="1" applyAlignment="1"/>
    <xf numFmtId="0" fontId="0" fillId="8" borderId="0" xfId="0" applyFont="1" applyFill="1" applyAlignment="1">
      <alignment vertical="center" wrapText="1"/>
    </xf>
    <xf numFmtId="0" fontId="3" fillId="0" borderId="39" xfId="0" applyFont="1" applyBorder="1"/>
    <xf numFmtId="0" fontId="5" fillId="4" borderId="26" xfId="0" applyFont="1" applyFill="1" applyBorder="1" applyAlignment="1">
      <alignment vertical="center" wrapText="1"/>
    </xf>
    <xf numFmtId="0" fontId="30" fillId="4" borderId="26" xfId="2" applyFill="1" applyBorder="1" applyAlignment="1">
      <alignment vertical="center" wrapText="1"/>
    </xf>
    <xf numFmtId="0" fontId="29" fillId="4" borderId="26" xfId="0" applyFont="1" applyFill="1" applyBorder="1" applyAlignment="1">
      <alignment vertical="center"/>
    </xf>
    <xf numFmtId="0" fontId="6" fillId="8" borderId="42" xfId="0" applyFont="1" applyFill="1" applyBorder="1" applyAlignment="1">
      <alignment horizontal="center" vertical="center" wrapText="1"/>
    </xf>
    <xf numFmtId="0" fontId="5" fillId="8" borderId="43" xfId="0" applyFont="1" applyFill="1" applyBorder="1" applyAlignment="1">
      <alignment horizontal="center" vertical="center" wrapText="1"/>
    </xf>
    <xf numFmtId="9" fontId="5" fillId="8" borderId="43" xfId="0" applyNumberFormat="1" applyFont="1" applyFill="1" applyBorder="1" applyAlignment="1">
      <alignment horizontal="center" vertical="center" wrapText="1"/>
    </xf>
    <xf numFmtId="166" fontId="5" fillId="8" borderId="43" xfId="0" applyNumberFormat="1" applyFont="1" applyFill="1" applyBorder="1" applyAlignment="1">
      <alignment horizontal="center" vertical="center" wrapText="1"/>
    </xf>
    <xf numFmtId="0" fontId="5" fillId="8" borderId="44" xfId="0" applyFont="1" applyFill="1" applyBorder="1" applyAlignment="1">
      <alignment horizontal="center" vertical="center" wrapText="1"/>
    </xf>
    <xf numFmtId="9" fontId="5" fillId="8" borderId="43" xfId="0" applyNumberFormat="1" applyFont="1" applyFill="1" applyBorder="1" applyAlignment="1">
      <alignment horizontal="center" vertical="center"/>
    </xf>
    <xf numFmtId="0" fontId="5" fillId="8" borderId="43" xfId="0" applyFont="1" applyFill="1" applyBorder="1"/>
    <xf numFmtId="0" fontId="5" fillId="8" borderId="45" xfId="0" applyFont="1" applyFill="1" applyBorder="1" applyAlignment="1">
      <alignment vertical="center" wrapText="1"/>
    </xf>
    <xf numFmtId="9" fontId="5" fillId="0" borderId="18" xfId="4" applyFont="1" applyFill="1" applyBorder="1" applyAlignment="1">
      <alignment horizontal="center" vertical="center"/>
    </xf>
    <xf numFmtId="9" fontId="29" fillId="0" borderId="26" xfId="0" applyNumberFormat="1" applyFont="1" applyFill="1" applyBorder="1" applyAlignment="1">
      <alignment vertical="center"/>
    </xf>
    <xf numFmtId="177" fontId="29" fillId="0" borderId="38" xfId="3" applyNumberFormat="1" applyFont="1" applyFill="1" applyBorder="1" applyAlignment="1">
      <alignment vertical="center"/>
    </xf>
    <xf numFmtId="0" fontId="5" fillId="4" borderId="7" xfId="0" applyFont="1" applyFill="1" applyBorder="1" applyAlignment="1">
      <alignment horizontal="left" vertical="center" wrapText="1"/>
    </xf>
    <xf numFmtId="0" fontId="22" fillId="0" borderId="0" xfId="0" applyFont="1" applyAlignment="1">
      <alignment horizontal="left" vertical="center" wrapText="1"/>
    </xf>
    <xf numFmtId="0" fontId="0" fillId="0" borderId="0" xfId="0" applyFont="1" applyAlignment="1">
      <alignment horizontal="left"/>
    </xf>
    <xf numFmtId="9" fontId="5" fillId="5" borderId="26" xfId="0" applyNumberFormat="1" applyFont="1" applyFill="1" applyBorder="1" applyAlignment="1">
      <alignment horizontal="center" vertical="center"/>
    </xf>
    <xf numFmtId="0" fontId="38" fillId="4" borderId="40" xfId="0" applyFont="1" applyFill="1" applyBorder="1" applyAlignment="1">
      <alignment vertical="center" wrapText="1"/>
    </xf>
    <xf numFmtId="0" fontId="5" fillId="11" borderId="7" xfId="0" applyFont="1" applyFill="1" applyBorder="1"/>
    <xf numFmtId="0" fontId="3" fillId="0" borderId="40" xfId="0" applyFont="1" applyBorder="1"/>
    <xf numFmtId="0" fontId="8" fillId="4" borderId="40" xfId="0" applyFont="1" applyFill="1" applyBorder="1" applyAlignment="1">
      <alignment horizontal="center" vertical="center" wrapText="1"/>
    </xf>
    <xf numFmtId="0" fontId="6" fillId="4" borderId="40" xfId="0" applyFont="1" applyFill="1" applyBorder="1" applyAlignment="1">
      <alignment horizontal="center" vertical="center" wrapText="1"/>
    </xf>
    <xf numFmtId="0" fontId="7" fillId="4" borderId="40"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10" fillId="3" borderId="40" xfId="0" applyFont="1" applyFill="1" applyBorder="1" applyAlignment="1">
      <alignment horizontal="center" vertical="center" wrapText="1"/>
    </xf>
    <xf numFmtId="168" fontId="10" fillId="3" borderId="40" xfId="0" applyNumberFormat="1" applyFont="1" applyFill="1" applyBorder="1" applyAlignment="1">
      <alignment horizontal="center" vertical="center" wrapText="1"/>
    </xf>
    <xf numFmtId="0" fontId="3" fillId="0" borderId="40" xfId="0" applyFont="1" applyBorder="1" applyAlignment="1">
      <alignment horizontal="center"/>
    </xf>
    <xf numFmtId="0" fontId="11" fillId="0" borderId="40" xfId="0" applyFont="1" applyFill="1" applyBorder="1" applyAlignment="1">
      <alignment horizontal="center" vertical="center" wrapText="1"/>
    </xf>
    <xf numFmtId="0" fontId="11" fillId="0" borderId="40" xfId="0" applyFont="1" applyFill="1" applyBorder="1" applyAlignment="1">
      <alignment horizontal="center" vertical="center" wrapText="1"/>
    </xf>
    <xf numFmtId="9" fontId="11" fillId="0" borderId="40" xfId="0" applyNumberFormat="1" applyFont="1" applyFill="1" applyBorder="1" applyAlignment="1">
      <alignment horizontal="center" vertical="center" wrapText="1"/>
    </xf>
    <xf numFmtId="9" fontId="5" fillId="0" borderId="40" xfId="0" applyNumberFormat="1" applyFont="1" applyFill="1" applyBorder="1" applyAlignment="1">
      <alignment horizontal="center" vertical="center" wrapText="1"/>
    </xf>
    <xf numFmtId="168" fontId="5" fillId="0" borderId="40" xfId="0" applyNumberFormat="1" applyFont="1" applyFill="1" applyBorder="1" applyAlignment="1">
      <alignment horizontal="center" vertical="center" wrapText="1"/>
    </xf>
    <xf numFmtId="0" fontId="3" fillId="0" borderId="40" xfId="0" applyFont="1" applyFill="1" applyBorder="1"/>
    <xf numFmtId="0" fontId="5" fillId="0" borderId="40" xfId="0" applyFont="1" applyFill="1" applyBorder="1" applyAlignment="1">
      <alignment horizontal="left" vertical="center" wrapText="1"/>
    </xf>
    <xf numFmtId="0" fontId="30" fillId="0" borderId="40" xfId="2" applyFill="1" applyBorder="1" applyAlignment="1">
      <alignment horizontal="center" vertical="center" wrapText="1"/>
    </xf>
    <xf numFmtId="0" fontId="11" fillId="5" borderId="40" xfId="0" applyFont="1" applyFill="1" applyBorder="1" applyAlignment="1">
      <alignment horizontal="center" vertical="center" wrapText="1"/>
    </xf>
    <xf numFmtId="0" fontId="37" fillId="0" borderId="40" xfId="0" applyFont="1" applyFill="1" applyBorder="1" applyAlignment="1">
      <alignment horizontal="center" vertical="center" wrapText="1"/>
    </xf>
    <xf numFmtId="0" fontId="36" fillId="0" borderId="40" xfId="2" applyFont="1" applyFill="1" applyBorder="1" applyAlignment="1">
      <alignment horizontal="center" vertical="center" wrapText="1"/>
    </xf>
    <xf numFmtId="3" fontId="11" fillId="0" borderId="40" xfId="0" applyNumberFormat="1" applyFont="1" applyFill="1" applyBorder="1" applyAlignment="1">
      <alignment horizontal="center" vertical="center" wrapText="1"/>
    </xf>
    <xf numFmtId="177" fontId="5" fillId="0" borderId="40" xfId="3" applyNumberFormat="1" applyFont="1" applyFill="1" applyBorder="1" applyAlignment="1">
      <alignment horizontal="center" vertical="center" wrapText="1"/>
    </xf>
    <xf numFmtId="0" fontId="5" fillId="10" borderId="40" xfId="0" applyFont="1" applyFill="1" applyBorder="1" applyAlignment="1">
      <alignment horizontal="center" vertical="center" wrapText="1"/>
    </xf>
    <xf numFmtId="0" fontId="5" fillId="0" borderId="40" xfId="0" applyFont="1" applyFill="1" applyBorder="1" applyAlignment="1">
      <alignment horizontal="center" vertical="center" wrapText="1"/>
    </xf>
    <xf numFmtId="1" fontId="11" fillId="0" borderId="40" xfId="0" applyNumberFormat="1" applyFont="1" applyFill="1" applyBorder="1" applyAlignment="1">
      <alignment horizontal="center" vertical="center" wrapText="1"/>
    </xf>
    <xf numFmtId="164" fontId="11" fillId="0" borderId="40" xfId="0" applyNumberFormat="1" applyFont="1" applyFill="1" applyBorder="1" applyAlignment="1">
      <alignment horizontal="center" vertical="center" wrapText="1"/>
    </xf>
    <xf numFmtId="168" fontId="5" fillId="0" borderId="40" xfId="0" applyNumberFormat="1" applyFont="1" applyFill="1" applyBorder="1" applyAlignment="1">
      <alignment horizontal="center" vertical="center" wrapText="1"/>
    </xf>
    <xf numFmtId="164" fontId="5" fillId="0" borderId="40" xfId="0" applyNumberFormat="1" applyFont="1" applyFill="1" applyBorder="1" applyAlignment="1">
      <alignment horizontal="center" vertical="center"/>
    </xf>
    <xf numFmtId="0" fontId="11" fillId="4" borderId="40" xfId="0" applyFont="1" applyFill="1" applyBorder="1" applyAlignment="1">
      <alignment horizontal="center" vertical="center" wrapText="1"/>
    </xf>
    <xf numFmtId="0" fontId="11" fillId="4" borderId="40" xfId="0" applyFont="1" applyFill="1" applyBorder="1" applyAlignment="1">
      <alignment horizontal="center" vertical="center" wrapText="1"/>
    </xf>
    <xf numFmtId="164" fontId="11" fillId="4" borderId="40" xfId="0" applyNumberFormat="1" applyFont="1" applyFill="1" applyBorder="1" applyAlignment="1">
      <alignment horizontal="center" vertical="center" wrapText="1"/>
    </xf>
    <xf numFmtId="0" fontId="5" fillId="4" borderId="40" xfId="0" applyFont="1" applyFill="1" applyBorder="1" applyAlignment="1">
      <alignment horizontal="center" vertical="center" wrapText="1"/>
    </xf>
    <xf numFmtId="168" fontId="5" fillId="4" borderId="40" xfId="0" applyNumberFormat="1" applyFont="1" applyFill="1" applyBorder="1" applyAlignment="1">
      <alignment horizontal="center" vertical="center" wrapText="1"/>
    </xf>
    <xf numFmtId="0" fontId="30" fillId="4" borderId="40" xfId="2" applyFill="1" applyBorder="1" applyAlignment="1">
      <alignment horizontal="center" vertical="center" wrapText="1"/>
    </xf>
    <xf numFmtId="9" fontId="11" fillId="4" borderId="40" xfId="0" applyNumberFormat="1" applyFont="1" applyFill="1" applyBorder="1" applyAlignment="1">
      <alignment horizontal="center" vertical="center" wrapText="1"/>
    </xf>
    <xf numFmtId="9" fontId="5" fillId="4" borderId="40" xfId="0" applyNumberFormat="1" applyFont="1" applyFill="1" applyBorder="1" applyAlignment="1">
      <alignment horizontal="center" vertical="center" wrapText="1"/>
    </xf>
    <xf numFmtId="0" fontId="29" fillId="9" borderId="40" xfId="0" applyFont="1" applyFill="1" applyBorder="1" applyAlignment="1">
      <alignment horizontal="center" vertical="center" wrapText="1"/>
    </xf>
    <xf numFmtId="0" fontId="29" fillId="4" borderId="40" xfId="0" applyFont="1" applyFill="1" applyBorder="1" applyAlignment="1">
      <alignment horizontal="center" vertical="center" wrapText="1"/>
    </xf>
    <xf numFmtId="169" fontId="5" fillId="0" borderId="40" xfId="0" applyNumberFormat="1" applyFont="1" applyFill="1" applyBorder="1" applyAlignment="1">
      <alignment horizontal="center" vertical="center" wrapText="1"/>
    </xf>
    <xf numFmtId="0" fontId="24" fillId="0" borderId="40" xfId="0" applyFont="1" applyFill="1" applyBorder="1" applyAlignment="1">
      <alignment horizontal="center" vertical="center" wrapText="1"/>
    </xf>
    <xf numFmtId="170" fontId="11" fillId="4" borderId="40" xfId="0" applyNumberFormat="1" applyFont="1" applyFill="1" applyBorder="1" applyAlignment="1">
      <alignment horizontal="center" vertical="center" wrapText="1"/>
    </xf>
    <xf numFmtId="0" fontId="5" fillId="4" borderId="40" xfId="0" applyFont="1" applyFill="1" applyBorder="1" applyAlignment="1">
      <alignment horizontal="left" vertical="center" wrapText="1"/>
    </xf>
    <xf numFmtId="0" fontId="25" fillId="4" borderId="40" xfId="0" applyFont="1" applyFill="1" applyBorder="1" applyAlignment="1">
      <alignment horizontal="center" vertical="center" wrapText="1"/>
    </xf>
    <xf numFmtId="165" fontId="5" fillId="4" borderId="40" xfId="0" applyNumberFormat="1" applyFont="1" applyFill="1" applyBorder="1" applyAlignment="1">
      <alignment vertical="center"/>
    </xf>
    <xf numFmtId="0" fontId="24" fillId="4" borderId="40" xfId="0" applyFont="1" applyFill="1" applyBorder="1" applyAlignment="1">
      <alignment horizontal="center" vertical="center" wrapText="1"/>
    </xf>
    <xf numFmtId="9" fontId="26" fillId="4" borderId="40" xfId="0" applyNumberFormat="1" applyFont="1" applyFill="1" applyBorder="1" applyAlignment="1">
      <alignment horizontal="center" vertical="center" wrapText="1"/>
    </xf>
    <xf numFmtId="3" fontId="11" fillId="4" borderId="40" xfId="0" applyNumberFormat="1" applyFont="1" applyFill="1" applyBorder="1" applyAlignment="1">
      <alignment horizontal="center" vertical="center" wrapText="1"/>
    </xf>
    <xf numFmtId="165" fontId="11" fillId="11" borderId="40" xfId="0" applyNumberFormat="1" applyFont="1" applyFill="1" applyBorder="1" applyAlignment="1">
      <alignment horizontal="center" vertical="center" wrapText="1"/>
    </xf>
    <xf numFmtId="0" fontId="11" fillId="8" borderId="40" xfId="0" applyFont="1" applyFill="1" applyBorder="1" applyAlignment="1">
      <alignment horizontal="center" vertical="center" wrapText="1"/>
    </xf>
    <xf numFmtId="3" fontId="11" fillId="8" borderId="40" xfId="0" applyNumberFormat="1" applyFont="1" applyFill="1" applyBorder="1" applyAlignment="1">
      <alignment horizontal="center" vertical="center" wrapText="1"/>
    </xf>
    <xf numFmtId="0" fontId="5" fillId="8" borderId="40" xfId="0" applyFont="1" applyFill="1" applyBorder="1" applyAlignment="1">
      <alignment horizontal="center" vertical="center" wrapText="1"/>
    </xf>
    <xf numFmtId="0" fontId="3" fillId="8" borderId="40" xfId="0" applyFont="1" applyFill="1" applyBorder="1"/>
    <xf numFmtId="0" fontId="11" fillId="11" borderId="40" xfId="0" applyFont="1" applyFill="1" applyBorder="1" applyAlignment="1">
      <alignment horizontal="center" vertical="center" wrapText="1"/>
    </xf>
    <xf numFmtId="3" fontId="11" fillId="11" borderId="40" xfId="0" applyNumberFormat="1" applyFont="1" applyFill="1" applyBorder="1" applyAlignment="1">
      <alignment horizontal="center" vertical="center" wrapText="1"/>
    </xf>
    <xf numFmtId="164" fontId="11" fillId="11" borderId="40" xfId="0" applyNumberFormat="1" applyFont="1" applyFill="1" applyBorder="1" applyAlignment="1">
      <alignment horizontal="center" vertical="center" wrapText="1"/>
    </xf>
    <xf numFmtId="0" fontId="5" fillId="11" borderId="40" xfId="0" applyFont="1" applyFill="1" applyBorder="1" applyAlignment="1">
      <alignment horizontal="center" vertical="center" wrapText="1"/>
    </xf>
    <xf numFmtId="168" fontId="5" fillId="11" borderId="40" xfId="0" applyNumberFormat="1" applyFont="1" applyFill="1" applyBorder="1" applyAlignment="1">
      <alignment horizontal="center" vertical="center" wrapText="1"/>
    </xf>
    <xf numFmtId="0" fontId="29" fillId="11" borderId="40" xfId="0" applyFont="1" applyFill="1" applyBorder="1" applyAlignment="1">
      <alignment horizontal="left" vertical="center" wrapText="1"/>
    </xf>
    <xf numFmtId="0" fontId="29" fillId="11" borderId="40" xfId="0" applyFont="1" applyFill="1" applyBorder="1" applyAlignment="1">
      <alignment horizontal="center" vertical="center" wrapText="1"/>
    </xf>
    <xf numFmtId="0" fontId="30" fillId="11" borderId="40" xfId="2" applyFill="1" applyBorder="1" applyAlignment="1">
      <alignment horizontal="center" vertical="center" wrapText="1"/>
    </xf>
    <xf numFmtId="9" fontId="11" fillId="11" borderId="40" xfId="0" applyNumberFormat="1" applyFont="1" applyFill="1" applyBorder="1" applyAlignment="1">
      <alignment horizontal="center" vertical="center" wrapText="1"/>
    </xf>
    <xf numFmtId="164" fontId="11" fillId="4" borderId="40" xfId="0" applyNumberFormat="1" applyFont="1" applyFill="1" applyBorder="1" applyAlignment="1">
      <alignment horizontal="center" vertical="center" wrapText="1"/>
    </xf>
    <xf numFmtId="0" fontId="30" fillId="4" borderId="40" xfId="2" applyFill="1" applyBorder="1" applyAlignment="1">
      <alignment horizontal="center" vertical="center" wrapText="1"/>
    </xf>
    <xf numFmtId="0" fontId="23" fillId="2" borderId="47" xfId="0" applyFont="1" applyFill="1" applyBorder="1" applyAlignment="1">
      <alignment horizontal="center" vertical="center" wrapText="1"/>
    </xf>
    <xf numFmtId="0" fontId="3" fillId="0" borderId="48" xfId="0" applyFont="1" applyBorder="1"/>
    <xf numFmtId="0" fontId="4" fillId="3" borderId="48" xfId="0" applyFont="1" applyFill="1" applyBorder="1" applyAlignment="1">
      <alignment horizontal="center" vertical="center" wrapText="1"/>
    </xf>
    <xf numFmtId="0" fontId="3" fillId="0" borderId="49" xfId="0" applyFont="1" applyBorder="1"/>
    <xf numFmtId="0" fontId="8" fillId="4" borderId="50" xfId="0" applyFont="1" applyFill="1" applyBorder="1" applyAlignment="1">
      <alignment horizontal="center" vertical="center" wrapText="1"/>
    </xf>
    <xf numFmtId="0" fontId="10" fillId="3" borderId="51" xfId="0" applyFont="1" applyFill="1" applyBorder="1" applyAlignment="1">
      <alignment horizontal="center" vertical="center" wrapText="1"/>
    </xf>
    <xf numFmtId="0" fontId="3" fillId="0" borderId="50" xfId="0" applyFont="1" applyBorder="1"/>
    <xf numFmtId="0" fontId="3" fillId="0" borderId="51" xfId="0" applyFont="1" applyBorder="1"/>
    <xf numFmtId="0" fontId="3" fillId="0" borderId="52" xfId="0" applyFont="1" applyBorder="1"/>
    <xf numFmtId="0" fontId="3" fillId="0" borderId="46" xfId="0" applyFont="1" applyBorder="1"/>
    <xf numFmtId="0" fontId="3" fillId="0" borderId="46" xfId="0" applyFont="1" applyBorder="1" applyAlignment="1">
      <alignment horizontal="center"/>
    </xf>
    <xf numFmtId="0" fontId="3" fillId="0" borderId="53" xfId="0" applyFont="1" applyBorder="1"/>
    <xf numFmtId="0" fontId="8" fillId="0" borderId="47" xfId="0" applyFont="1" applyFill="1" applyBorder="1" applyAlignment="1">
      <alignment horizontal="center" vertical="center" wrapText="1"/>
    </xf>
    <xf numFmtId="0" fontId="11" fillId="0" borderId="48" xfId="0" applyFont="1" applyFill="1" applyBorder="1" applyAlignment="1">
      <alignment horizontal="center" vertical="center" wrapText="1"/>
    </xf>
    <xf numFmtId="0" fontId="11" fillId="0" borderId="48" xfId="0" applyFont="1" applyFill="1" applyBorder="1" applyAlignment="1">
      <alignment horizontal="center" vertical="center" wrapText="1"/>
    </xf>
    <xf numFmtId="9" fontId="11" fillId="0" borderId="48" xfId="0" applyNumberFormat="1" applyFont="1" applyFill="1" applyBorder="1" applyAlignment="1">
      <alignment horizontal="center" vertical="center" wrapText="1"/>
    </xf>
    <xf numFmtId="164" fontId="11" fillId="0" borderId="48" xfId="0" applyNumberFormat="1" applyFont="1" applyFill="1" applyBorder="1" applyAlignment="1">
      <alignment horizontal="center" vertical="center" wrapText="1"/>
    </xf>
    <xf numFmtId="9" fontId="5" fillId="0" borderId="48" xfId="0" applyNumberFormat="1" applyFont="1" applyFill="1" applyBorder="1" applyAlignment="1">
      <alignment horizontal="center" vertical="center" wrapText="1"/>
    </xf>
    <xf numFmtId="168" fontId="5" fillId="0" borderId="48" xfId="0" applyNumberFormat="1" applyFont="1" applyFill="1" applyBorder="1" applyAlignment="1">
      <alignment horizontal="center" vertical="center" wrapText="1"/>
    </xf>
    <xf numFmtId="0" fontId="29" fillId="0" borderId="48" xfId="0" applyFont="1" applyFill="1" applyBorder="1" applyAlignment="1">
      <alignment horizontal="left" vertical="center" wrapText="1"/>
    </xf>
    <xf numFmtId="0" fontId="29" fillId="0" borderId="48" xfId="0" applyFont="1" applyFill="1" applyBorder="1" applyAlignment="1">
      <alignment horizontal="center" vertical="center" wrapText="1"/>
    </xf>
    <xf numFmtId="0" fontId="29" fillId="0" borderId="49" xfId="0" applyFont="1" applyFill="1" applyBorder="1" applyAlignment="1">
      <alignment horizontal="center" vertical="center" wrapText="1"/>
    </xf>
    <xf numFmtId="0" fontId="3" fillId="0" borderId="50" xfId="0" applyFont="1" applyFill="1" applyBorder="1"/>
    <xf numFmtId="0" fontId="29" fillId="0" borderId="51" xfId="0" applyFont="1" applyFill="1" applyBorder="1" applyAlignment="1">
      <alignment horizontal="center" vertical="center" wrapText="1"/>
    </xf>
    <xf numFmtId="0" fontId="3" fillId="0" borderId="52" xfId="0" applyFont="1" applyFill="1" applyBorder="1"/>
    <xf numFmtId="0" fontId="3" fillId="0" borderId="46" xfId="0" applyFont="1" applyFill="1" applyBorder="1"/>
    <xf numFmtId="0" fontId="11" fillId="0" borderId="46" xfId="0" applyFont="1" applyFill="1" applyBorder="1" applyAlignment="1">
      <alignment horizontal="center" vertical="center" wrapText="1"/>
    </xf>
    <xf numFmtId="1" fontId="11" fillId="0" borderId="46" xfId="0" applyNumberFormat="1" applyFont="1" applyFill="1" applyBorder="1" applyAlignment="1">
      <alignment horizontal="center" vertical="center" wrapText="1"/>
    </xf>
    <xf numFmtId="3" fontId="11" fillId="0" borderId="46" xfId="0" applyNumberFormat="1" applyFont="1" applyFill="1" applyBorder="1" applyAlignment="1">
      <alignment horizontal="center" vertical="center" wrapText="1"/>
    </xf>
    <xf numFmtId="0" fontId="5" fillId="0" borderId="46" xfId="0" applyFont="1" applyFill="1" applyBorder="1" applyAlignment="1">
      <alignment horizontal="center" vertical="center" wrapText="1"/>
    </xf>
    <xf numFmtId="9" fontId="5" fillId="0" borderId="46" xfId="0" applyNumberFormat="1" applyFont="1" applyFill="1" applyBorder="1" applyAlignment="1">
      <alignment horizontal="center" vertical="center" wrapText="1"/>
    </xf>
    <xf numFmtId="168" fontId="5" fillId="0" borderId="46" xfId="0" applyNumberFormat="1" applyFont="1" applyFill="1" applyBorder="1" applyAlignment="1">
      <alignment horizontal="center" vertical="center" wrapText="1"/>
    </xf>
    <xf numFmtId="0" fontId="5" fillId="0" borderId="46" xfId="0" applyFont="1" applyFill="1" applyBorder="1" applyAlignment="1">
      <alignment horizontal="left" vertical="center" wrapText="1"/>
    </xf>
    <xf numFmtId="0" fontId="30" fillId="0" borderId="46" xfId="2" applyFill="1" applyBorder="1" applyAlignment="1">
      <alignment horizontal="center" vertical="center" wrapText="1"/>
    </xf>
    <xf numFmtId="0" fontId="29" fillId="0" borderId="53" xfId="0" applyFont="1" applyFill="1" applyBorder="1" applyAlignment="1">
      <alignment horizontal="center" vertical="center" wrapText="1"/>
    </xf>
    <xf numFmtId="0" fontId="8" fillId="0" borderId="47" xfId="0" applyFont="1" applyFill="1" applyBorder="1" applyAlignment="1">
      <alignment vertical="center" wrapText="1"/>
    </xf>
    <xf numFmtId="0" fontId="11" fillId="0" borderId="48" xfId="0" applyFont="1" applyFill="1" applyBorder="1" applyAlignment="1">
      <alignment vertical="center" wrapText="1"/>
    </xf>
    <xf numFmtId="0" fontId="5" fillId="0" borderId="48" xfId="0" applyFont="1" applyFill="1" applyBorder="1" applyAlignment="1">
      <alignment horizontal="center" vertical="center" wrapText="1"/>
    </xf>
    <xf numFmtId="1" fontId="11" fillId="0" borderId="48" xfId="0" applyNumberFormat="1" applyFont="1" applyFill="1" applyBorder="1" applyAlignment="1">
      <alignment horizontal="center" vertical="center" wrapText="1"/>
    </xf>
    <xf numFmtId="1" fontId="5" fillId="0" borderId="48" xfId="0" applyNumberFormat="1" applyFont="1" applyFill="1" applyBorder="1" applyAlignment="1">
      <alignment horizontal="center" vertical="center" wrapText="1"/>
    </xf>
    <xf numFmtId="3" fontId="11" fillId="0" borderId="48" xfId="0" applyNumberFormat="1" applyFont="1" applyFill="1" applyBorder="1" applyAlignment="1">
      <alignment horizontal="center" vertical="center" wrapText="1"/>
    </xf>
    <xf numFmtId="164" fontId="11" fillId="0" borderId="48" xfId="0" applyNumberFormat="1" applyFont="1" applyFill="1" applyBorder="1" applyAlignment="1">
      <alignment horizontal="center" vertical="center" wrapText="1"/>
    </xf>
    <xf numFmtId="168" fontId="5" fillId="0" borderId="48" xfId="0" applyNumberFormat="1" applyFont="1" applyFill="1" applyBorder="1" applyAlignment="1">
      <alignment horizontal="center" vertical="center" wrapText="1"/>
    </xf>
    <xf numFmtId="0" fontId="29" fillId="10" borderId="51" xfId="0" applyFont="1" applyFill="1" applyBorder="1" applyAlignment="1">
      <alignment horizontal="center" vertical="center" wrapText="1"/>
    </xf>
    <xf numFmtId="0" fontId="0" fillId="0" borderId="51" xfId="0" applyFont="1" applyFill="1" applyBorder="1" applyAlignment="1"/>
    <xf numFmtId="0" fontId="29" fillId="4" borderId="51" xfId="0" applyFont="1" applyFill="1" applyBorder="1" applyAlignment="1">
      <alignment horizontal="center" vertical="center" wrapText="1"/>
    </xf>
    <xf numFmtId="0" fontId="5" fillId="4" borderId="51"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29" fillId="8" borderId="51" xfId="0" applyFont="1" applyFill="1" applyBorder="1" applyAlignment="1">
      <alignment horizontal="center" vertical="center" wrapText="1"/>
    </xf>
    <xf numFmtId="0" fontId="29" fillId="11" borderId="51" xfId="0" applyFont="1" applyFill="1" applyBorder="1" applyAlignment="1">
      <alignment horizontal="center" vertical="center" wrapText="1"/>
    </xf>
    <xf numFmtId="0" fontId="11" fillId="4" borderId="46" xfId="0" applyFont="1" applyFill="1" applyBorder="1" applyAlignment="1">
      <alignment horizontal="center" vertical="center" wrapText="1"/>
    </xf>
    <xf numFmtId="9" fontId="11" fillId="4" borderId="46" xfId="0" applyNumberFormat="1" applyFont="1" applyFill="1" applyBorder="1" applyAlignment="1">
      <alignment horizontal="center" vertical="center" wrapText="1"/>
    </xf>
    <xf numFmtId="168" fontId="5" fillId="4" borderId="46" xfId="0" applyNumberFormat="1" applyFont="1" applyFill="1" applyBorder="1" applyAlignment="1">
      <alignment horizontal="center" vertical="center" wrapText="1"/>
    </xf>
    <xf numFmtId="0" fontId="5" fillId="4" borderId="46" xfId="0" applyFont="1" applyFill="1" applyBorder="1" applyAlignment="1">
      <alignment horizontal="left" vertical="center" wrapText="1"/>
    </xf>
    <xf numFmtId="0" fontId="5" fillId="4" borderId="46" xfId="0" applyFont="1" applyFill="1" applyBorder="1" applyAlignment="1">
      <alignment horizontal="center" vertical="center" wrapText="1"/>
    </xf>
    <xf numFmtId="0" fontId="29" fillId="4" borderId="53" xfId="0" applyFont="1" applyFill="1" applyBorder="1" applyAlignment="1">
      <alignment horizontal="center" vertical="center" wrapText="1"/>
    </xf>
    <xf numFmtId="0" fontId="11" fillId="11" borderId="48" xfId="0" applyFont="1" applyFill="1" applyBorder="1" applyAlignment="1">
      <alignment horizontal="center" vertical="center" wrapText="1"/>
    </xf>
    <xf numFmtId="9" fontId="11" fillId="11" borderId="48" xfId="0" applyNumberFormat="1" applyFont="1" applyFill="1" applyBorder="1" applyAlignment="1">
      <alignment horizontal="center" vertical="center" wrapText="1"/>
    </xf>
    <xf numFmtId="164" fontId="11" fillId="11" borderId="48" xfId="0" applyNumberFormat="1" applyFont="1" applyFill="1" applyBorder="1" applyAlignment="1">
      <alignment horizontal="center" vertical="center" wrapText="1"/>
    </xf>
    <xf numFmtId="9" fontId="5" fillId="11" borderId="48" xfId="0" applyNumberFormat="1" applyFont="1" applyFill="1" applyBorder="1" applyAlignment="1">
      <alignment horizontal="center" vertical="center" wrapText="1"/>
    </xf>
    <xf numFmtId="0" fontId="5" fillId="11" borderId="48" xfId="0" applyFont="1" applyFill="1" applyBorder="1" applyAlignment="1">
      <alignment horizontal="center" vertical="center" wrapText="1"/>
    </xf>
    <xf numFmtId="168" fontId="5" fillId="11" borderId="48" xfId="0" applyNumberFormat="1" applyFont="1" applyFill="1" applyBorder="1" applyAlignment="1">
      <alignment horizontal="center" vertical="center" wrapText="1"/>
    </xf>
    <xf numFmtId="0" fontId="29" fillId="11" borderId="48" xfId="0" applyFont="1" applyFill="1" applyBorder="1" applyAlignment="1">
      <alignment horizontal="left" vertical="center" wrapText="1"/>
    </xf>
    <xf numFmtId="0" fontId="5" fillId="11" borderId="49" xfId="0" applyFont="1" applyFill="1" applyBorder="1" applyAlignment="1">
      <alignment horizontal="center" vertical="center" wrapText="1"/>
    </xf>
    <xf numFmtId="0" fontId="5" fillId="11" borderId="46" xfId="0" applyFont="1" applyFill="1" applyBorder="1" applyAlignment="1">
      <alignment horizontal="center" vertical="center" wrapText="1"/>
    </xf>
    <xf numFmtId="9" fontId="11" fillId="11" borderId="46" xfId="0" applyNumberFormat="1" applyFont="1" applyFill="1" applyBorder="1" applyAlignment="1">
      <alignment horizontal="center" vertical="center" wrapText="1"/>
    </xf>
    <xf numFmtId="0" fontId="11" fillId="11" borderId="46" xfId="0" applyFont="1" applyFill="1" applyBorder="1" applyAlignment="1">
      <alignment horizontal="center" vertical="center" wrapText="1"/>
    </xf>
    <xf numFmtId="164" fontId="11" fillId="11" borderId="46" xfId="0" applyNumberFormat="1" applyFont="1" applyFill="1" applyBorder="1" applyAlignment="1">
      <alignment horizontal="center" vertical="center" wrapText="1"/>
    </xf>
    <xf numFmtId="9" fontId="5" fillId="11" borderId="46" xfId="0" applyNumberFormat="1" applyFont="1" applyFill="1" applyBorder="1" applyAlignment="1">
      <alignment horizontal="center" vertical="center" wrapText="1"/>
    </xf>
    <xf numFmtId="168" fontId="5" fillId="11" borderId="46" xfId="0" applyNumberFormat="1" applyFont="1" applyFill="1" applyBorder="1" applyAlignment="1">
      <alignment horizontal="center" vertical="center" wrapText="1"/>
    </xf>
    <xf numFmtId="0" fontId="29" fillId="11" borderId="46" xfId="0" applyFont="1" applyFill="1" applyBorder="1" applyAlignment="1">
      <alignment horizontal="left" vertical="center" wrapText="1"/>
    </xf>
    <xf numFmtId="0" fontId="29" fillId="11" borderId="46" xfId="0" applyFont="1" applyFill="1" applyBorder="1" applyAlignment="1">
      <alignment horizontal="center" vertical="center" wrapText="1"/>
    </xf>
    <xf numFmtId="0" fontId="29" fillId="11" borderId="53" xfId="0" applyFont="1" applyFill="1" applyBorder="1" applyAlignment="1">
      <alignment horizontal="center" vertical="center" wrapText="1"/>
    </xf>
    <xf numFmtId="0" fontId="8" fillId="4" borderId="47" xfId="0" applyFont="1" applyFill="1" applyBorder="1" applyAlignment="1">
      <alignment horizontal="center" vertical="center" wrapText="1"/>
    </xf>
    <xf numFmtId="0" fontId="11" fillId="4" borderId="48" xfId="0" applyFont="1" applyFill="1" applyBorder="1" applyAlignment="1">
      <alignment horizontal="center" vertical="center" wrapText="1"/>
    </xf>
    <xf numFmtId="0" fontId="11" fillId="4" borderId="48" xfId="0" applyFont="1" applyFill="1" applyBorder="1" applyAlignment="1">
      <alignment horizontal="center" vertical="center" wrapText="1"/>
    </xf>
    <xf numFmtId="3" fontId="11" fillId="4" borderId="48" xfId="0" applyNumberFormat="1" applyFont="1" applyFill="1" applyBorder="1" applyAlignment="1">
      <alignment horizontal="center" vertical="center" wrapText="1"/>
    </xf>
    <xf numFmtId="164" fontId="11" fillId="4" borderId="48" xfId="0" applyNumberFormat="1" applyFont="1" applyFill="1" applyBorder="1" applyAlignment="1">
      <alignment horizontal="center" vertical="center" wrapText="1"/>
    </xf>
    <xf numFmtId="0" fontId="5" fillId="4" borderId="48" xfId="0" applyFont="1" applyFill="1" applyBorder="1" applyAlignment="1">
      <alignment horizontal="center" vertical="center" wrapText="1"/>
    </xf>
    <xf numFmtId="168" fontId="5" fillId="4" borderId="48" xfId="0" applyNumberFormat="1" applyFont="1" applyFill="1" applyBorder="1" applyAlignment="1">
      <alignment horizontal="center" vertical="center" wrapText="1"/>
    </xf>
    <xf numFmtId="0" fontId="5" fillId="4" borderId="48" xfId="0" applyFont="1" applyFill="1" applyBorder="1" applyAlignment="1">
      <alignment horizontal="left" vertical="center" wrapText="1"/>
    </xf>
    <xf numFmtId="0" fontId="5" fillId="4" borderId="48" xfId="0" applyFont="1" applyFill="1" applyBorder="1" applyAlignment="1">
      <alignment horizontal="center" vertical="center" wrapText="1"/>
    </xf>
    <xf numFmtId="0" fontId="29" fillId="4" borderId="49" xfId="0" applyFont="1" applyFill="1" applyBorder="1" applyAlignment="1">
      <alignment horizontal="center" vertical="center" wrapText="1"/>
    </xf>
    <xf numFmtId="9" fontId="5" fillId="4" borderId="46" xfId="0" applyNumberFormat="1" applyFont="1" applyFill="1" applyBorder="1" applyAlignment="1">
      <alignment horizontal="center" vertical="center" wrapText="1"/>
    </xf>
    <xf numFmtId="168" fontId="5" fillId="4" borderId="46" xfId="0" applyNumberFormat="1" applyFont="1" applyFill="1" applyBorder="1" applyAlignment="1">
      <alignment horizontal="center" vertical="center" wrapText="1"/>
    </xf>
    <xf numFmtId="0" fontId="29" fillId="4" borderId="53" xfId="0" applyFont="1" applyFill="1" applyBorder="1" applyAlignment="1">
      <alignment horizontal="center" vertical="center" wrapText="1"/>
    </xf>
    <xf numFmtId="0" fontId="8" fillId="11" borderId="54" xfId="0" applyFont="1" applyFill="1" applyBorder="1" applyAlignment="1">
      <alignment horizontal="center" vertical="center" wrapText="1"/>
    </xf>
    <xf numFmtId="0" fontId="11" fillId="11" borderId="41" xfId="0" applyFont="1" applyFill="1" applyBorder="1" applyAlignment="1">
      <alignment horizontal="center" vertical="center" wrapText="1"/>
    </xf>
    <xf numFmtId="9" fontId="11" fillId="11" borderId="41" xfId="0" applyNumberFormat="1" applyFont="1" applyFill="1" applyBorder="1" applyAlignment="1">
      <alignment horizontal="center" vertical="center" wrapText="1"/>
    </xf>
    <xf numFmtId="164" fontId="11" fillId="11" borderId="41" xfId="0" applyNumberFormat="1" applyFont="1" applyFill="1" applyBorder="1" applyAlignment="1">
      <alignment horizontal="center" vertical="center" wrapText="1"/>
    </xf>
    <xf numFmtId="9" fontId="40" fillId="8" borderId="41" xfId="4" applyFont="1" applyFill="1" applyBorder="1" applyAlignment="1">
      <alignment horizontal="center" vertical="center" wrapText="1"/>
    </xf>
    <xf numFmtId="0" fontId="5" fillId="11" borderId="41" xfId="0" applyFont="1" applyFill="1" applyBorder="1" applyAlignment="1">
      <alignment horizontal="center" vertical="center" wrapText="1"/>
    </xf>
    <xf numFmtId="168" fontId="5" fillId="11" borderId="41" xfId="0" applyNumberFormat="1" applyFont="1" applyFill="1" applyBorder="1" applyAlignment="1">
      <alignment horizontal="center" vertical="center" wrapText="1"/>
    </xf>
    <xf numFmtId="0" fontId="29" fillId="11" borderId="41" xfId="0" applyFont="1" applyFill="1" applyBorder="1" applyAlignment="1">
      <alignment horizontal="left" vertical="center" wrapText="1"/>
    </xf>
    <xf numFmtId="0" fontId="29" fillId="11" borderId="55" xfId="0" applyFont="1" applyFill="1" applyBorder="1" applyAlignment="1">
      <alignment horizontal="center" vertical="center" wrapText="1"/>
    </xf>
    <xf numFmtId="0" fontId="11" fillId="11" borderId="40" xfId="0" applyFont="1" applyFill="1" applyBorder="1" applyAlignment="1">
      <alignment horizontal="center" vertical="center" wrapText="1"/>
    </xf>
    <xf numFmtId="164" fontId="11" fillId="11" borderId="40" xfId="0" applyNumberFormat="1" applyFont="1" applyFill="1" applyBorder="1" applyAlignment="1">
      <alignment horizontal="center" vertical="center" wrapText="1"/>
    </xf>
    <xf numFmtId="0" fontId="5" fillId="11" borderId="40" xfId="0" applyFont="1" applyFill="1" applyBorder="1" applyAlignment="1">
      <alignment horizontal="left" vertical="center" wrapText="1"/>
    </xf>
    <xf numFmtId="168" fontId="5" fillId="8" borderId="40" xfId="0" applyNumberFormat="1" applyFont="1" applyFill="1" applyBorder="1" applyAlignment="1">
      <alignment horizontal="center" vertical="center" wrapText="1"/>
    </xf>
    <xf numFmtId="0" fontId="29" fillId="8" borderId="40" xfId="0" applyFont="1" applyFill="1" applyBorder="1" applyAlignment="1">
      <alignment horizontal="center" vertical="center" wrapText="1"/>
    </xf>
    <xf numFmtId="0" fontId="5" fillId="11" borderId="51" xfId="0" applyFont="1" applyFill="1" applyBorder="1" applyAlignment="1">
      <alignment horizontal="center" vertical="center" wrapText="1"/>
    </xf>
    <xf numFmtId="164" fontId="11" fillId="8" borderId="40" xfId="0" applyNumberFormat="1" applyFont="1" applyFill="1" applyBorder="1" applyAlignment="1">
      <alignment horizontal="center" vertical="center" wrapText="1"/>
    </xf>
    <xf numFmtId="0" fontId="0" fillId="8" borderId="40" xfId="0" applyFont="1" applyFill="1" applyBorder="1" applyAlignment="1">
      <alignment horizontal="center" vertical="center"/>
    </xf>
    <xf numFmtId="0" fontId="0" fillId="8" borderId="40" xfId="0" applyFont="1" applyFill="1" applyBorder="1" applyAlignment="1"/>
    <xf numFmtId="0" fontId="5" fillId="8" borderId="51" xfId="0" applyFont="1" applyFill="1" applyBorder="1" applyAlignment="1">
      <alignment horizontal="center" vertical="center" wrapText="1"/>
    </xf>
    <xf numFmtId="0" fontId="29" fillId="12" borderId="40" xfId="0" applyFont="1" applyFill="1" applyBorder="1" applyAlignment="1">
      <alignment horizontal="center" vertical="center" wrapText="1"/>
    </xf>
    <xf numFmtId="0" fontId="30" fillId="8" borderId="40" xfId="2" applyFill="1" applyBorder="1" applyAlignment="1">
      <alignment horizontal="center" vertical="center" wrapText="1"/>
    </xf>
    <xf numFmtId="0" fontId="38" fillId="8" borderId="40" xfId="0" applyFont="1" applyFill="1" applyBorder="1" applyAlignment="1">
      <alignment horizontal="center" vertical="center" wrapText="1"/>
    </xf>
    <xf numFmtId="165" fontId="11" fillId="11" borderId="40" xfId="0" applyNumberFormat="1" applyFont="1" applyFill="1" applyBorder="1" applyAlignment="1">
      <alignment horizontal="center" vertical="center" wrapText="1"/>
    </xf>
    <xf numFmtId="0" fontId="11" fillId="12" borderId="40" xfId="0" applyFont="1" applyFill="1" applyBorder="1" applyAlignment="1">
      <alignment horizontal="center" vertical="center" wrapText="1"/>
    </xf>
    <xf numFmtId="0" fontId="11" fillId="12" borderId="40" xfId="0" applyFont="1" applyFill="1" applyBorder="1" applyAlignment="1">
      <alignment horizontal="center" vertical="center" wrapText="1"/>
    </xf>
    <xf numFmtId="9" fontId="11" fillId="12" borderId="40" xfId="0" applyNumberFormat="1" applyFont="1" applyFill="1" applyBorder="1" applyAlignment="1">
      <alignment horizontal="center" vertical="center" wrapText="1"/>
    </xf>
    <xf numFmtId="164" fontId="11" fillId="12" borderId="40" xfId="0" applyNumberFormat="1" applyFont="1" applyFill="1" applyBorder="1" applyAlignment="1">
      <alignment horizontal="center" vertical="center" wrapText="1"/>
    </xf>
    <xf numFmtId="0" fontId="5" fillId="12" borderId="40" xfId="0" applyFont="1" applyFill="1" applyBorder="1" applyAlignment="1">
      <alignment horizontal="center" vertical="center" wrapText="1"/>
    </xf>
    <xf numFmtId="168" fontId="5" fillId="12" borderId="40" xfId="0" applyNumberFormat="1" applyFont="1" applyFill="1" applyBorder="1" applyAlignment="1">
      <alignment horizontal="center" vertical="center" wrapText="1"/>
    </xf>
    <xf numFmtId="0" fontId="29" fillId="12" borderId="40" xfId="0" applyFont="1" applyFill="1" applyBorder="1" applyAlignment="1">
      <alignment horizontal="left" vertical="center" wrapText="1"/>
    </xf>
    <xf numFmtId="0" fontId="27" fillId="12" borderId="40" xfId="0" applyFont="1" applyFill="1" applyBorder="1" applyAlignment="1">
      <alignment horizontal="center" vertical="center" wrapText="1"/>
    </xf>
    <xf numFmtId="0" fontId="29" fillId="12" borderId="51" xfId="0" applyFont="1" applyFill="1" applyBorder="1" applyAlignment="1">
      <alignment horizontal="center" vertical="center" wrapText="1"/>
    </xf>
    <xf numFmtId="0" fontId="5" fillId="12" borderId="7" xfId="0" applyFont="1" applyFill="1" applyBorder="1"/>
    <xf numFmtId="0" fontId="8" fillId="11" borderId="47" xfId="0" applyFont="1" applyFill="1" applyBorder="1" applyAlignment="1">
      <alignment horizontal="center" vertical="center" wrapText="1"/>
    </xf>
    <xf numFmtId="0" fontId="11" fillId="11" borderId="48" xfId="0" applyFont="1" applyFill="1" applyBorder="1" applyAlignment="1">
      <alignment horizontal="center" vertical="center" wrapText="1"/>
    </xf>
    <xf numFmtId="0" fontId="3" fillId="8" borderId="52" xfId="0" applyFont="1" applyFill="1" applyBorder="1"/>
    <xf numFmtId="0" fontId="3" fillId="8" borderId="46" xfId="0" applyFont="1" applyFill="1" applyBorder="1"/>
    <xf numFmtId="0" fontId="3" fillId="0" borderId="40" xfId="0" applyFont="1" applyBorder="1" applyAlignment="1">
      <alignment horizontal="center" vertical="center"/>
    </xf>
    <xf numFmtId="0" fontId="3" fillId="0" borderId="46" xfId="0" applyFont="1" applyBorder="1" applyAlignment="1">
      <alignment horizontal="center" vertical="center"/>
    </xf>
    <xf numFmtId="9" fontId="0" fillId="0" borderId="48" xfId="0" applyNumberFormat="1" applyFont="1" applyFill="1" applyBorder="1" applyAlignment="1">
      <alignment horizontal="center" vertical="center"/>
    </xf>
  </cellXfs>
  <cellStyles count="6">
    <cellStyle name="Hipervínculo" xfId="2" builtinId="8"/>
    <cellStyle name="Millares" xfId="3" builtinId="3"/>
    <cellStyle name="Moneda" xfId="1" builtinId="4"/>
    <cellStyle name="Moneda 2" xfId="5" xr:uid="{A0860454-023D-47DC-A2BE-0F8C504C8141}"/>
    <cellStyle name="Normal" xfId="0" builtinId="0"/>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drive/folders/173pws9gKuYXi4p_ae9uvuJkVTPbfg9r0?usp=share_link" TargetMode="External"/><Relationship Id="rId13" Type="http://schemas.openxmlformats.org/officeDocument/2006/relationships/hyperlink" Target="https://drive.google.com/drive/folders/1UPktsFtpZnRqHGa6FhkXbkSuRKXA2VFh?usp=share_link" TargetMode="External"/><Relationship Id="rId18" Type="http://schemas.openxmlformats.org/officeDocument/2006/relationships/hyperlink" Target="https://drive.google.com/file/d/1YRKWfj8CWEn1JWLhU_XIiGZuGEavWyRE/view?usp=share_link" TargetMode="External"/><Relationship Id="rId3" Type="http://schemas.openxmlformats.org/officeDocument/2006/relationships/hyperlink" Target="https://drive.google.com/drive/folders/1fzaZFUsb-isMtXM32ICBAlYj9e1fSJFN?usp=share_link" TargetMode="External"/><Relationship Id="rId21" Type="http://schemas.openxmlformats.org/officeDocument/2006/relationships/hyperlink" Target="https://drive.google.com/drive/folders/15BctpJB4-vKmeRmdxoeN7RLHgWOJKx_0" TargetMode="External"/><Relationship Id="rId7" Type="http://schemas.openxmlformats.org/officeDocument/2006/relationships/hyperlink" Target="https://drive.google.com/drive/folders/173pws9gKuYXi4p_ae9uvuJkVTPbfg9r0?usp=share_link" TargetMode="External"/><Relationship Id="rId12" Type="http://schemas.openxmlformats.org/officeDocument/2006/relationships/hyperlink" Target="https://drive.google.com/drive/folders/1TIGv1b3PBkRJCr9Q3DLtssOarXQ0APaY?usp=share_link" TargetMode="External"/><Relationship Id="rId17" Type="http://schemas.openxmlformats.org/officeDocument/2006/relationships/hyperlink" Target="https://docs.google.com/presentation/d/1LO_y8px0S_DpVR3myZVTjZf0h51jahjL/edit?usp=share_link&amp;ouid=109956260365664632408&amp;rtpof=true&amp;sd=true" TargetMode="External"/><Relationship Id="rId2" Type="http://schemas.openxmlformats.org/officeDocument/2006/relationships/hyperlink" Target="https://drive.google.com/drive/folders/1VnYiroiPWknCuquL41Vqt5Wz2hyjXvaT?usp=share_link" TargetMode="External"/><Relationship Id="rId16" Type="http://schemas.openxmlformats.org/officeDocument/2006/relationships/hyperlink" Target="https://drive.google.com/drive/folders/10rP0NOtBHg0DCliy48HIGCbqMG36R2XB?usp=share_link" TargetMode="External"/><Relationship Id="rId20" Type="http://schemas.openxmlformats.org/officeDocument/2006/relationships/hyperlink" Target="https://drive.google.com/drive/folders/15BctpJB4-vKmeRmdxoeN7RLHgWOJKx_0" TargetMode="External"/><Relationship Id="rId1" Type="http://schemas.openxmlformats.org/officeDocument/2006/relationships/hyperlink" Target="https://drive.google.com/drive/folders/1n-ykoo_h_v8pD16aOeylkFtHY8hh_QLo" TargetMode="External"/><Relationship Id="rId6" Type="http://schemas.openxmlformats.org/officeDocument/2006/relationships/hyperlink" Target="https://drive.google.com/file/d/185tI1kxyOpGDgGH-tlgYWVyQX7I4dDtA/view?usp=share_link" TargetMode="External"/><Relationship Id="rId11" Type="http://schemas.openxmlformats.org/officeDocument/2006/relationships/hyperlink" Target="https://drive.google.com/file/d/1-sOTaNFgiBuLEGjNe8oO7QMRd5ohA-Gl/view?usp=share_link" TargetMode="External"/><Relationship Id="rId5" Type="http://schemas.openxmlformats.org/officeDocument/2006/relationships/hyperlink" Target="https://docs.google.com/document/d/1Om7zM_vub3Ifw5HJOjaBoMPrzRYf5B0E/edit?usp=share_link&amp;ouid=104686425447134919329&amp;rtpof=true&amp;sd=true" TargetMode="External"/><Relationship Id="rId15" Type="http://schemas.openxmlformats.org/officeDocument/2006/relationships/hyperlink" Target="https://drive.google.com/drive/folders/1z37xUWVoUuOjqYnUF4s40i4zxWKN_4xa?usp=share_link" TargetMode="External"/><Relationship Id="rId10" Type="http://schemas.openxmlformats.org/officeDocument/2006/relationships/hyperlink" Target="https://drive.google.com/drive/folders/1lFkA80B5D939mz7nNV_GfQuJqF2hfSbu?usp=share_link" TargetMode="External"/><Relationship Id="rId19" Type="http://schemas.openxmlformats.org/officeDocument/2006/relationships/hyperlink" Target="https://www.infotepsai.edu.co/egresados/actualizacion-de-datos" TargetMode="External"/><Relationship Id="rId4" Type="http://schemas.openxmlformats.org/officeDocument/2006/relationships/hyperlink" Target="https://drive.google.com/drive/folders/1MwFsDweckxINocKJ-wXDkQfLzRsdhdP2?usp=share_link" TargetMode="External"/><Relationship Id="rId9" Type="http://schemas.openxmlformats.org/officeDocument/2006/relationships/hyperlink" Target="https://drive.google.com/drive/folders/1-GH856AdlMUqRHHtBwwgNPwMjb7mEyni?usp=sharing" TargetMode="External"/><Relationship Id="rId14" Type="http://schemas.openxmlformats.org/officeDocument/2006/relationships/hyperlink" Target="https://docs.google.com/presentation/d/1LO_y8px0S_DpVR3myZVTjZf0h51jahjL/edit?usp=share_link&amp;ouid=109956260365664632408&amp;rtpof=true&amp;sd=tru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drive.google.com/drive/folders/1QhQnQxq9gvhwU65tjAqK4jpyuYy7NWnq" TargetMode="External"/><Relationship Id="rId13" Type="http://schemas.openxmlformats.org/officeDocument/2006/relationships/hyperlink" Target="https://drive.google.com/drive/folders/1mzJ_UlHH3zr_7rT-a2Cca3BTy6tWtyWB?usp=sharing" TargetMode="External"/><Relationship Id="rId18" Type="http://schemas.openxmlformats.org/officeDocument/2006/relationships/vmlDrawing" Target="../drawings/vmlDrawing1.vml"/><Relationship Id="rId3" Type="http://schemas.openxmlformats.org/officeDocument/2006/relationships/hyperlink" Target="https://drive.google.com/drive/folders/1H5uHHMzF3wtMdy3Lvge8X232V1QLJCYR?usp=sharing" TargetMode="External"/><Relationship Id="rId7" Type="http://schemas.openxmlformats.org/officeDocument/2006/relationships/hyperlink" Target="https://www.infotepsai.edu.co/publicacion-de-la-declaracion-conflictos-de-interes/publicacion-de-la-declaracion-conflictos-de-interes-2022" TargetMode="External"/><Relationship Id="rId12" Type="http://schemas.openxmlformats.org/officeDocument/2006/relationships/hyperlink" Target="https://drive.google.com/drive/folders/1iD1jxXCmjw3Cb99hELk51EDWx6Ab4zT1" TargetMode="External"/><Relationship Id="rId17" Type="http://schemas.openxmlformats.org/officeDocument/2006/relationships/hyperlink" Target="https://drive.google.com/drive/folders/1DH9WVwQ_KFVSOnlYOquFuZpfkvI1s9vI" TargetMode="External"/><Relationship Id="rId2" Type="http://schemas.openxmlformats.org/officeDocument/2006/relationships/hyperlink" Target="https://www.infotepsai.edu.co/informe-de-peticiones-quejas-reclamos-denuncias-y-solicitudes-de-acceso-a-la-informacion/informes-mensualizados-de-pqrsd/informe-pqrsd-2022/2896-informe-pqrsdf-jul-sep-2022/file" TargetMode="External"/><Relationship Id="rId16" Type="http://schemas.openxmlformats.org/officeDocument/2006/relationships/hyperlink" Target="https://drive.google.com/drive/folders/1iCWtvoNbsI0iIr0Rc9563kuUkIC1kbs3" TargetMode="External"/><Relationship Id="rId1" Type="http://schemas.openxmlformats.org/officeDocument/2006/relationships/hyperlink" Target="https://drive.google.com/drive/folders/1SPkDhqZym8iwmWycwK1S5sUuE3crk2Xt" TargetMode="External"/><Relationship Id="rId6" Type="http://schemas.openxmlformats.org/officeDocument/2006/relationships/hyperlink" Target="https://www.infotepsai.edu.co/plan-anticorrupcion-y-de-atencion-al-ciudadano/plan-anticorrupcion-y-de-atencion-al-ciudadano-2022" TargetMode="External"/><Relationship Id="rId11" Type="http://schemas.openxmlformats.org/officeDocument/2006/relationships/hyperlink" Target="https://drive.google.com/drive/folders/1P_qJJyHNI1zVg0iGHilxy_agTeiTQSK0" TargetMode="External"/><Relationship Id="rId5" Type="http://schemas.openxmlformats.org/officeDocument/2006/relationships/hyperlink" Target="https://drive.google.com/drive/folders/1k7vy-j3sUqjgyvw1I3UErnluv1-wNQm4" TargetMode="External"/><Relationship Id="rId15" Type="http://schemas.openxmlformats.org/officeDocument/2006/relationships/hyperlink" Target="https://app.powerbi.com/view?r=eyJrIjoiZTgwYTg4NGMtZGZhMy00YmE0LWI0ZWItN2FjYmUxMDQ1MWYyIiwidCI6IjU1MDNhYWMyLTdhMTUtNDZhZi1iNTIwLTJhNjc1YWQxZGYxNiIsImMiOjR9&amp;pageName=ReportSection396d1cd03a850a004c59" TargetMode="External"/><Relationship Id="rId10" Type="http://schemas.openxmlformats.org/officeDocument/2006/relationships/hyperlink" Target="https://www.infotepsai.edu.co/infotep/normatividad/acuerdos/acuerdos-2022" TargetMode="External"/><Relationship Id="rId19" Type="http://schemas.openxmlformats.org/officeDocument/2006/relationships/comments" Target="../comments1.xml"/><Relationship Id="rId4" Type="http://schemas.openxmlformats.org/officeDocument/2006/relationships/hyperlink" Target="https://drive.google.com/drive/folders/1sQXwZ-jrhNwfpXcgHQBkSb3nKT4dp1ZP" TargetMode="External"/><Relationship Id="rId9" Type="http://schemas.openxmlformats.org/officeDocument/2006/relationships/hyperlink" Target="https://drive.google.com/drive/folders/1HF3Cz3G-gF0i9V480rZvk_kBagNd8TqP" TargetMode="External"/><Relationship Id="rId14" Type="http://schemas.openxmlformats.org/officeDocument/2006/relationships/hyperlink" Target="https://drive.google.com/drive/folders/1UTcYKE309xkV7oa1C__jD_tuOE-l9O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AC1000"/>
  <sheetViews>
    <sheetView workbookViewId="0">
      <pane xSplit="15" ySplit="4" topLeftCell="P29" activePane="bottomRight" state="frozen"/>
      <selection pane="topRight" activeCell="P1" sqref="P1"/>
      <selection pane="bottomLeft" activeCell="A5" sqref="A5"/>
      <selection pane="bottomRight" activeCell="P32" sqref="P32"/>
    </sheetView>
  </sheetViews>
  <sheetFormatPr baseColWidth="10" defaultColWidth="12.625" defaultRowHeight="15" customHeight="1" x14ac:dyDescent="0.2"/>
  <cols>
    <col min="1" max="1" width="14.625" customWidth="1"/>
    <col min="2" max="2" width="19" customWidth="1"/>
    <col min="3" max="3" width="13.5" customWidth="1"/>
    <col min="4" max="4" width="14" customWidth="1"/>
    <col min="5" max="5" width="14" hidden="1" customWidth="1"/>
    <col min="6" max="6" width="13.25" hidden="1" customWidth="1"/>
    <col min="7" max="7" width="13.625" customWidth="1"/>
    <col min="8" max="9" width="14" hidden="1" customWidth="1"/>
    <col min="10" max="10" width="12" hidden="1" customWidth="1"/>
    <col min="11" max="11" width="13.25" hidden="1" customWidth="1"/>
    <col min="12" max="12" width="15.5" hidden="1" customWidth="1"/>
    <col min="13" max="13" width="21.875" hidden="1" customWidth="1"/>
    <col min="14" max="14" width="15.625" customWidth="1"/>
    <col min="15" max="15" width="15" hidden="1" customWidth="1"/>
    <col min="16" max="16" width="14.375" style="54" customWidth="1"/>
    <col min="17" max="17" width="0" style="54" hidden="1" customWidth="1"/>
    <col min="18" max="18" width="14.75" style="54" customWidth="1"/>
    <col min="19" max="19" width="100.625" customWidth="1"/>
    <col min="20" max="20" width="28.875" customWidth="1"/>
    <col min="21" max="21" width="18.75" style="136" customWidth="1"/>
    <col min="27" max="29" width="12.625" style="183"/>
  </cols>
  <sheetData>
    <row r="1" spans="1:29" ht="72" customHeight="1" x14ac:dyDescent="0.2">
      <c r="A1" s="96" t="s">
        <v>0</v>
      </c>
      <c r="B1" s="97"/>
      <c r="C1" s="97"/>
      <c r="D1" s="97"/>
      <c r="E1" s="97"/>
      <c r="F1" s="97"/>
      <c r="G1" s="97"/>
      <c r="H1" s="97"/>
      <c r="I1" s="97"/>
      <c r="J1" s="97"/>
      <c r="K1" s="97"/>
      <c r="L1" s="97"/>
      <c r="M1" s="97"/>
      <c r="N1" s="97"/>
      <c r="O1" s="98"/>
      <c r="P1" s="99" t="s">
        <v>1</v>
      </c>
      <c r="Q1" s="100"/>
      <c r="R1" s="100"/>
      <c r="S1" s="100"/>
      <c r="T1" s="100"/>
      <c r="U1" s="101"/>
      <c r="V1" s="1"/>
      <c r="W1" s="1"/>
      <c r="X1" s="1"/>
      <c r="Y1" s="1"/>
      <c r="Z1" s="1"/>
    </row>
    <row r="2" spans="1:29" ht="62.25" customHeight="1" x14ac:dyDescent="0.2">
      <c r="A2" s="94" t="s">
        <v>2</v>
      </c>
      <c r="B2" s="102" t="s">
        <v>3</v>
      </c>
      <c r="C2" s="102" t="s">
        <v>4</v>
      </c>
      <c r="D2" s="102" t="s">
        <v>5</v>
      </c>
      <c r="E2" s="102" t="s">
        <v>6</v>
      </c>
      <c r="F2" s="102" t="s">
        <v>7</v>
      </c>
      <c r="G2" s="102" t="s">
        <v>8</v>
      </c>
      <c r="H2" s="103" t="s">
        <v>9</v>
      </c>
      <c r="I2" s="100"/>
      <c r="J2" s="100"/>
      <c r="K2" s="101"/>
      <c r="L2" s="102" t="s">
        <v>10</v>
      </c>
      <c r="M2" s="102" t="s">
        <v>11</v>
      </c>
      <c r="N2" s="109" t="s">
        <v>12</v>
      </c>
      <c r="O2" s="110"/>
      <c r="P2" s="82" t="s">
        <v>13</v>
      </c>
      <c r="Q2" s="95" t="s">
        <v>14</v>
      </c>
      <c r="R2" s="95" t="s">
        <v>15</v>
      </c>
      <c r="S2" s="95" t="s">
        <v>16</v>
      </c>
      <c r="T2" s="95" t="s">
        <v>17</v>
      </c>
      <c r="U2" s="95" t="s">
        <v>18</v>
      </c>
      <c r="V2" s="1"/>
      <c r="W2" s="1"/>
      <c r="X2" s="1"/>
      <c r="Y2" s="1"/>
      <c r="Z2" s="1"/>
    </row>
    <row r="3" spans="1:29" ht="37.5" customHeight="1" x14ac:dyDescent="0.2">
      <c r="A3" s="90"/>
      <c r="B3" s="79"/>
      <c r="C3" s="79"/>
      <c r="D3" s="79"/>
      <c r="E3" s="79"/>
      <c r="F3" s="79"/>
      <c r="G3" s="79"/>
      <c r="H3" s="102" t="s">
        <v>19</v>
      </c>
      <c r="I3" s="102" t="s">
        <v>20</v>
      </c>
      <c r="J3" s="102" t="s">
        <v>21</v>
      </c>
      <c r="K3" s="102" t="s">
        <v>22</v>
      </c>
      <c r="L3" s="79"/>
      <c r="M3" s="79"/>
      <c r="N3" s="102" t="s">
        <v>23</v>
      </c>
      <c r="O3" s="111" t="s">
        <v>24</v>
      </c>
      <c r="P3" s="83"/>
      <c r="Q3" s="83"/>
      <c r="R3" s="83"/>
      <c r="S3" s="79"/>
      <c r="T3" s="79"/>
      <c r="U3" s="133"/>
      <c r="V3" s="1"/>
      <c r="W3" s="1"/>
      <c r="X3" s="1"/>
      <c r="Y3" s="1"/>
      <c r="Z3" s="1"/>
    </row>
    <row r="4" spans="1:29" ht="37.5" customHeight="1" x14ac:dyDescent="0.2">
      <c r="A4" s="91"/>
      <c r="B4" s="85"/>
      <c r="C4" s="85"/>
      <c r="D4" s="85"/>
      <c r="E4" s="85"/>
      <c r="F4" s="85"/>
      <c r="G4" s="85"/>
      <c r="H4" s="85"/>
      <c r="I4" s="85"/>
      <c r="J4" s="85"/>
      <c r="K4" s="85"/>
      <c r="L4" s="85"/>
      <c r="M4" s="85"/>
      <c r="N4" s="85"/>
      <c r="O4" s="112"/>
      <c r="P4" s="84"/>
      <c r="Q4" s="84"/>
      <c r="R4" s="84"/>
      <c r="S4" s="85"/>
      <c r="T4" s="85"/>
      <c r="U4" s="134"/>
      <c r="V4" s="1"/>
      <c r="W4" s="1"/>
      <c r="X4" s="1"/>
      <c r="Y4" s="1"/>
      <c r="Z4" s="1"/>
    </row>
    <row r="5" spans="1:29" s="63" customFormat="1" ht="96" customHeight="1" x14ac:dyDescent="0.2">
      <c r="A5" s="124" t="s">
        <v>25</v>
      </c>
      <c r="B5" s="92" t="s">
        <v>26</v>
      </c>
      <c r="C5" s="92" t="s">
        <v>27</v>
      </c>
      <c r="D5" s="55" t="s">
        <v>28</v>
      </c>
      <c r="E5" s="55" t="s">
        <v>29</v>
      </c>
      <c r="F5" s="55">
        <v>586</v>
      </c>
      <c r="G5" s="56">
        <f>(F5-80)+200</f>
        <v>706</v>
      </c>
      <c r="H5" s="56">
        <f>(F5-40)+100</f>
        <v>646</v>
      </c>
      <c r="I5" s="56">
        <v>646</v>
      </c>
      <c r="J5" s="56">
        <f>(I5-40)+100</f>
        <v>706</v>
      </c>
      <c r="K5" s="56">
        <v>706</v>
      </c>
      <c r="L5" s="56">
        <f t="shared" ref="L5:L12" si="0">G5</f>
        <v>706</v>
      </c>
      <c r="M5" s="55" t="s">
        <v>30</v>
      </c>
      <c r="N5" s="57">
        <v>0</v>
      </c>
      <c r="O5" s="58" t="s">
        <v>31</v>
      </c>
      <c r="P5" s="59">
        <v>348</v>
      </c>
      <c r="Q5" s="197">
        <f>P5/G5</f>
        <v>0.49291784702549574</v>
      </c>
      <c r="R5" s="64">
        <v>0</v>
      </c>
      <c r="S5" s="61" t="s">
        <v>426</v>
      </c>
      <c r="T5" s="55" t="s">
        <v>427</v>
      </c>
      <c r="U5" s="61" t="s">
        <v>428</v>
      </c>
      <c r="V5" s="62"/>
      <c r="W5" s="62"/>
      <c r="X5" s="62"/>
      <c r="Y5" s="62"/>
      <c r="Z5" s="62"/>
      <c r="AA5" s="183"/>
      <c r="AB5" s="183"/>
      <c r="AC5" s="183"/>
    </row>
    <row r="6" spans="1:29" s="69" customFormat="1" ht="131.25" customHeight="1" x14ac:dyDescent="0.2">
      <c r="A6" s="125"/>
      <c r="B6" s="93"/>
      <c r="C6" s="93"/>
      <c r="D6" s="55" t="s">
        <v>32</v>
      </c>
      <c r="E6" s="55" t="s">
        <v>33</v>
      </c>
      <c r="F6" s="55">
        <v>8</v>
      </c>
      <c r="G6" s="56">
        <v>9</v>
      </c>
      <c r="H6" s="56">
        <v>8</v>
      </c>
      <c r="I6" s="56">
        <v>8</v>
      </c>
      <c r="J6" s="56">
        <v>8</v>
      </c>
      <c r="K6" s="56">
        <v>9</v>
      </c>
      <c r="L6" s="56">
        <f t="shared" si="0"/>
        <v>9</v>
      </c>
      <c r="M6" s="55" t="s">
        <v>30</v>
      </c>
      <c r="N6" s="57">
        <v>100000000</v>
      </c>
      <c r="O6" s="58" t="s">
        <v>31</v>
      </c>
      <c r="P6" s="55">
        <v>8</v>
      </c>
      <c r="Q6" s="197">
        <f t="shared" ref="Q6:Q50" si="1">P6/G6</f>
        <v>0.88888888888888884</v>
      </c>
      <c r="R6" s="67">
        <v>60000000</v>
      </c>
      <c r="S6" s="61" t="s">
        <v>429</v>
      </c>
      <c r="T6" s="61" t="s">
        <v>432</v>
      </c>
      <c r="U6" s="61" t="s">
        <v>430</v>
      </c>
      <c r="V6" s="68"/>
      <c r="W6" s="68"/>
      <c r="X6" s="68"/>
      <c r="Y6" s="68"/>
      <c r="Z6" s="68"/>
      <c r="AA6" s="184"/>
      <c r="AB6" s="184"/>
      <c r="AC6" s="184"/>
    </row>
    <row r="7" spans="1:29" s="63" customFormat="1" ht="131.25" customHeight="1" x14ac:dyDescent="0.2">
      <c r="A7" s="125"/>
      <c r="B7" s="55" t="s">
        <v>34</v>
      </c>
      <c r="C7" s="55" t="s">
        <v>35</v>
      </c>
      <c r="D7" s="55" t="s">
        <v>36</v>
      </c>
      <c r="E7" s="55" t="s">
        <v>37</v>
      </c>
      <c r="F7" s="70">
        <v>995945090</v>
      </c>
      <c r="G7" s="71">
        <f>(484609*H5)+(484609*J5)</f>
        <v>655191368</v>
      </c>
      <c r="H7" s="71">
        <f t="shared" ref="H7:K7" si="2">484609*H5</f>
        <v>313057414</v>
      </c>
      <c r="I7" s="71">
        <f t="shared" si="2"/>
        <v>313057414</v>
      </c>
      <c r="J7" s="71">
        <f t="shared" si="2"/>
        <v>342133954</v>
      </c>
      <c r="K7" s="71">
        <f t="shared" si="2"/>
        <v>342133954</v>
      </c>
      <c r="L7" s="67">
        <f t="shared" si="0"/>
        <v>655191368</v>
      </c>
      <c r="M7" s="55" t="s">
        <v>30</v>
      </c>
      <c r="N7" s="72">
        <v>0</v>
      </c>
      <c r="O7" s="58" t="s">
        <v>31</v>
      </c>
      <c r="P7" s="64">
        <v>271381040</v>
      </c>
      <c r="Q7" s="197">
        <f t="shared" si="1"/>
        <v>0.41420118343195267</v>
      </c>
      <c r="R7" s="64">
        <v>0</v>
      </c>
      <c r="S7" s="61" t="s">
        <v>431</v>
      </c>
      <c r="T7" s="61" t="s">
        <v>432</v>
      </c>
      <c r="U7" s="123" t="s">
        <v>428</v>
      </c>
      <c r="V7" s="62"/>
      <c r="W7" s="62"/>
      <c r="X7" s="62"/>
      <c r="Y7" s="62"/>
      <c r="Z7" s="62"/>
      <c r="AA7" s="183"/>
      <c r="AB7" s="183"/>
      <c r="AC7" s="183"/>
    </row>
    <row r="8" spans="1:29" s="63" customFormat="1" ht="131.25" customHeight="1" x14ac:dyDescent="0.2">
      <c r="A8" s="125"/>
      <c r="B8" s="55" t="s">
        <v>38</v>
      </c>
      <c r="C8" s="55" t="s">
        <v>39</v>
      </c>
      <c r="D8" s="55" t="s">
        <v>40</v>
      </c>
      <c r="E8" s="55" t="s">
        <v>41</v>
      </c>
      <c r="F8" s="55">
        <f>26+40</f>
        <v>66</v>
      </c>
      <c r="G8" s="55">
        <v>80</v>
      </c>
      <c r="H8" s="55">
        <v>40</v>
      </c>
      <c r="I8" s="55">
        <v>0</v>
      </c>
      <c r="J8" s="55">
        <v>40</v>
      </c>
      <c r="K8" s="55">
        <v>0</v>
      </c>
      <c r="L8" s="74">
        <f t="shared" si="0"/>
        <v>80</v>
      </c>
      <c r="M8" s="55" t="s">
        <v>30</v>
      </c>
      <c r="N8" s="72">
        <v>0</v>
      </c>
      <c r="O8" s="58" t="s">
        <v>31</v>
      </c>
      <c r="P8" s="60">
        <v>48</v>
      </c>
      <c r="Q8" s="197">
        <f t="shared" si="1"/>
        <v>0.6</v>
      </c>
      <c r="R8" s="64">
        <v>0</v>
      </c>
      <c r="S8" s="75" t="s">
        <v>433</v>
      </c>
      <c r="T8" s="76" t="s">
        <v>434</v>
      </c>
      <c r="U8" s="123"/>
      <c r="V8" s="62"/>
      <c r="W8" s="62"/>
      <c r="X8" s="62"/>
      <c r="Y8" s="62"/>
      <c r="Z8" s="62"/>
      <c r="AA8" s="183"/>
      <c r="AB8" s="183"/>
      <c r="AC8" s="183"/>
    </row>
    <row r="9" spans="1:29" ht="240.75" customHeight="1" x14ac:dyDescent="0.2">
      <c r="A9" s="125"/>
      <c r="B9" s="2" t="s">
        <v>42</v>
      </c>
      <c r="C9" s="2" t="s">
        <v>43</v>
      </c>
      <c r="D9" s="2" t="s">
        <v>44</v>
      </c>
      <c r="E9" s="2" t="s">
        <v>45</v>
      </c>
      <c r="F9" s="8">
        <v>0.2</v>
      </c>
      <c r="G9" s="8">
        <v>0.7</v>
      </c>
      <c r="H9" s="8">
        <f>G9/4</f>
        <v>0.17499999999999999</v>
      </c>
      <c r="I9" s="8">
        <f>H9*2</f>
        <v>0.35</v>
      </c>
      <c r="J9" s="8">
        <f>I9+H9</f>
        <v>0.52499999999999991</v>
      </c>
      <c r="K9" s="8">
        <f>J9+H9</f>
        <v>0.7</v>
      </c>
      <c r="L9" s="8">
        <f t="shared" si="0"/>
        <v>0.7</v>
      </c>
      <c r="M9" s="2" t="s">
        <v>30</v>
      </c>
      <c r="N9" s="4">
        <v>50000000</v>
      </c>
      <c r="O9" s="5" t="s">
        <v>46</v>
      </c>
      <c r="P9" s="14">
        <v>0.6</v>
      </c>
      <c r="Q9" s="197">
        <f t="shared" si="1"/>
        <v>0.85714285714285721</v>
      </c>
      <c r="R9" s="65" t="s">
        <v>47</v>
      </c>
      <c r="S9" s="9" t="s">
        <v>48</v>
      </c>
      <c r="T9" s="10" t="s">
        <v>49</v>
      </c>
      <c r="U9" s="129" t="s">
        <v>428</v>
      </c>
      <c r="V9" s="1"/>
      <c r="W9" s="1"/>
      <c r="X9" s="1"/>
      <c r="Y9" s="1"/>
      <c r="Z9" s="1"/>
    </row>
    <row r="10" spans="1:29" s="63" customFormat="1" ht="153" customHeight="1" x14ac:dyDescent="0.2">
      <c r="A10" s="126"/>
      <c r="B10" s="55" t="s">
        <v>50</v>
      </c>
      <c r="C10" s="55" t="s">
        <v>51</v>
      </c>
      <c r="D10" s="55" t="s">
        <v>52</v>
      </c>
      <c r="E10" s="55" t="s">
        <v>53</v>
      </c>
      <c r="F10" s="115"/>
      <c r="G10" s="115">
        <v>0.8</v>
      </c>
      <c r="H10" s="55" t="s">
        <v>54</v>
      </c>
      <c r="I10" s="115">
        <v>0.8</v>
      </c>
      <c r="J10" s="115">
        <v>0.8</v>
      </c>
      <c r="K10" s="115">
        <v>0.8</v>
      </c>
      <c r="L10" s="115">
        <f t="shared" si="0"/>
        <v>0.8</v>
      </c>
      <c r="M10" s="57" t="s">
        <v>55</v>
      </c>
      <c r="N10" s="57">
        <v>40000000</v>
      </c>
      <c r="O10" s="58" t="s">
        <v>56</v>
      </c>
      <c r="P10" s="116">
        <v>0.8</v>
      </c>
      <c r="Q10" s="197">
        <f t="shared" si="1"/>
        <v>1</v>
      </c>
      <c r="R10" s="117">
        <v>40000000</v>
      </c>
      <c r="S10" s="75" t="s">
        <v>435</v>
      </c>
      <c r="T10" s="118" t="s">
        <v>436</v>
      </c>
      <c r="U10" s="123" t="s">
        <v>428</v>
      </c>
      <c r="V10" s="62"/>
      <c r="W10" s="62"/>
      <c r="X10" s="62"/>
      <c r="Y10" s="62"/>
      <c r="Z10" s="62"/>
      <c r="AA10" s="183"/>
      <c r="AB10" s="183"/>
      <c r="AC10" s="183"/>
    </row>
    <row r="11" spans="1:29" ht="94.5" customHeight="1" x14ac:dyDescent="0.2">
      <c r="A11" s="94" t="s">
        <v>57</v>
      </c>
      <c r="B11" s="77" t="s">
        <v>58</v>
      </c>
      <c r="C11" s="2" t="s">
        <v>59</v>
      </c>
      <c r="D11" s="2" t="s">
        <v>60</v>
      </c>
      <c r="E11" s="2" t="s">
        <v>61</v>
      </c>
      <c r="F11" s="2">
        <v>1</v>
      </c>
      <c r="G11" s="2">
        <v>1</v>
      </c>
      <c r="H11" s="11">
        <v>0</v>
      </c>
      <c r="I11" s="11">
        <v>1</v>
      </c>
      <c r="J11" s="11">
        <v>0</v>
      </c>
      <c r="K11" s="11">
        <v>0</v>
      </c>
      <c r="L11" s="11">
        <f t="shared" si="0"/>
        <v>1</v>
      </c>
      <c r="M11" s="2" t="s">
        <v>62</v>
      </c>
      <c r="N11" s="89">
        <v>0</v>
      </c>
      <c r="O11" s="80" t="s">
        <v>46</v>
      </c>
      <c r="P11" s="18">
        <v>1</v>
      </c>
      <c r="Q11" s="197">
        <f t="shared" si="1"/>
        <v>1</v>
      </c>
      <c r="R11" s="65"/>
      <c r="S11" s="9" t="s">
        <v>63</v>
      </c>
      <c r="T11" s="12" t="s">
        <v>64</v>
      </c>
      <c r="U11" s="129" t="s">
        <v>428</v>
      </c>
      <c r="V11" s="1"/>
      <c r="W11" s="1"/>
      <c r="X11" s="1"/>
      <c r="Y11" s="1"/>
      <c r="Z11" s="1"/>
    </row>
    <row r="12" spans="1:29" s="69" customFormat="1" ht="113.25" customHeight="1" x14ac:dyDescent="0.2">
      <c r="A12" s="90"/>
      <c r="B12" s="79"/>
      <c r="C12" s="55" t="s">
        <v>65</v>
      </c>
      <c r="D12" s="55" t="s">
        <v>66</v>
      </c>
      <c r="E12" s="55" t="s">
        <v>67</v>
      </c>
      <c r="F12" s="115">
        <v>0</v>
      </c>
      <c r="G12" s="115">
        <v>0.4</v>
      </c>
      <c r="H12" s="115">
        <v>0.1</v>
      </c>
      <c r="I12" s="115">
        <v>0.1</v>
      </c>
      <c r="J12" s="115">
        <v>0.1</v>
      </c>
      <c r="K12" s="115">
        <v>0.1</v>
      </c>
      <c r="L12" s="115">
        <f t="shared" si="0"/>
        <v>0.4</v>
      </c>
      <c r="M12" s="55" t="s">
        <v>68</v>
      </c>
      <c r="N12" s="79"/>
      <c r="O12" s="86"/>
      <c r="P12" s="115">
        <v>0.4</v>
      </c>
      <c r="Q12" s="197">
        <f t="shared" si="1"/>
        <v>1</v>
      </c>
      <c r="R12" s="67">
        <v>0</v>
      </c>
      <c r="S12" s="61" t="s">
        <v>69</v>
      </c>
      <c r="T12" s="121" t="s">
        <v>70</v>
      </c>
      <c r="U12" s="61" t="s">
        <v>428</v>
      </c>
      <c r="V12" s="68"/>
      <c r="W12" s="68"/>
      <c r="X12" s="68"/>
      <c r="Y12" s="68"/>
      <c r="Z12" s="68"/>
      <c r="AA12" s="184"/>
      <c r="AB12" s="184"/>
      <c r="AC12" s="184"/>
    </row>
    <row r="13" spans="1:29" s="69" customFormat="1" ht="84.75" customHeight="1" x14ac:dyDescent="0.2">
      <c r="A13" s="91"/>
      <c r="B13" s="85"/>
      <c r="C13" s="55" t="s">
        <v>71</v>
      </c>
      <c r="D13" s="55" t="s">
        <v>72</v>
      </c>
      <c r="E13" s="55" t="s">
        <v>73</v>
      </c>
      <c r="F13" s="55">
        <v>0</v>
      </c>
      <c r="G13" s="74">
        <v>4</v>
      </c>
      <c r="H13" s="74">
        <v>0</v>
      </c>
      <c r="I13" s="74">
        <v>1</v>
      </c>
      <c r="J13" s="74">
        <v>2</v>
      </c>
      <c r="K13" s="74">
        <v>1</v>
      </c>
      <c r="L13" s="74">
        <v>4</v>
      </c>
      <c r="M13" s="55" t="s">
        <v>74</v>
      </c>
      <c r="N13" s="85"/>
      <c r="O13" s="87"/>
      <c r="P13" s="55">
        <v>4</v>
      </c>
      <c r="Q13" s="197">
        <f t="shared" si="1"/>
        <v>1</v>
      </c>
      <c r="R13" s="67"/>
      <c r="S13" s="61" t="s">
        <v>437</v>
      </c>
      <c r="T13" s="122" t="s">
        <v>438</v>
      </c>
      <c r="U13" s="61" t="s">
        <v>428</v>
      </c>
      <c r="V13" s="68"/>
      <c r="W13" s="68"/>
      <c r="X13" s="68"/>
      <c r="Y13" s="68"/>
      <c r="Z13" s="68"/>
      <c r="AA13" s="184"/>
      <c r="AB13" s="184"/>
      <c r="AC13" s="184"/>
    </row>
    <row r="14" spans="1:29" s="63" customFormat="1" ht="113.25" customHeight="1" x14ac:dyDescent="0.2">
      <c r="A14" s="127" t="s">
        <v>75</v>
      </c>
      <c r="B14" s="55" t="s">
        <v>76</v>
      </c>
      <c r="C14" s="55" t="s">
        <v>77</v>
      </c>
      <c r="D14" s="55" t="s">
        <v>78</v>
      </c>
      <c r="E14" s="55" t="s">
        <v>67</v>
      </c>
      <c r="F14" s="115">
        <v>0.5</v>
      </c>
      <c r="G14" s="115">
        <v>1</v>
      </c>
      <c r="H14" s="115">
        <f>G14/4</f>
        <v>0.25</v>
      </c>
      <c r="I14" s="115">
        <f>H14+H14</f>
        <v>0.5</v>
      </c>
      <c r="J14" s="115">
        <f>H14+I14</f>
        <v>0.75</v>
      </c>
      <c r="K14" s="115">
        <f>J14+H14</f>
        <v>1</v>
      </c>
      <c r="L14" s="115">
        <f t="shared" ref="L14:L21" si="3">G14</f>
        <v>1</v>
      </c>
      <c r="M14" s="55" t="s">
        <v>30</v>
      </c>
      <c r="N14" s="128">
        <v>0</v>
      </c>
      <c r="O14" s="58" t="s">
        <v>46</v>
      </c>
      <c r="P14" s="120">
        <v>0.9</v>
      </c>
      <c r="Q14" s="197">
        <f t="shared" si="1"/>
        <v>0.9</v>
      </c>
      <c r="R14" s="64"/>
      <c r="S14" s="61" t="s">
        <v>439</v>
      </c>
      <c r="T14" s="61" t="s">
        <v>440</v>
      </c>
      <c r="U14" s="123"/>
      <c r="V14" s="62"/>
      <c r="W14" s="62"/>
      <c r="X14" s="62"/>
      <c r="Y14" s="62"/>
      <c r="Z14" s="62"/>
      <c r="AA14" s="183"/>
      <c r="AB14" s="183"/>
      <c r="AC14" s="183"/>
    </row>
    <row r="15" spans="1:29" ht="93" customHeight="1" x14ac:dyDescent="0.2">
      <c r="A15" s="94" t="s">
        <v>79</v>
      </c>
      <c r="B15" s="77" t="s">
        <v>80</v>
      </c>
      <c r="C15" s="77" t="s">
        <v>81</v>
      </c>
      <c r="D15" s="2" t="s">
        <v>82</v>
      </c>
      <c r="E15" s="2" t="s">
        <v>83</v>
      </c>
      <c r="F15" s="2">
        <v>12</v>
      </c>
      <c r="G15" s="2">
        <v>50</v>
      </c>
      <c r="H15" s="2">
        <v>15</v>
      </c>
      <c r="I15" s="2">
        <v>25</v>
      </c>
      <c r="J15" s="2">
        <v>37</v>
      </c>
      <c r="K15" s="2">
        <v>50</v>
      </c>
      <c r="L15" s="11">
        <f t="shared" si="3"/>
        <v>50</v>
      </c>
      <c r="M15" s="2" t="s">
        <v>84</v>
      </c>
      <c r="N15" s="89">
        <v>51000000</v>
      </c>
      <c r="O15" s="80" t="s">
        <v>46</v>
      </c>
      <c r="P15" s="18">
        <v>50</v>
      </c>
      <c r="Q15" s="197">
        <f t="shared" si="1"/>
        <v>1</v>
      </c>
      <c r="R15" s="65">
        <v>7868048</v>
      </c>
      <c r="S15" s="9" t="s">
        <v>85</v>
      </c>
      <c r="T15" s="130" t="s">
        <v>86</v>
      </c>
      <c r="U15" s="9" t="s">
        <v>442</v>
      </c>
      <c r="V15" s="1"/>
      <c r="W15" s="1"/>
      <c r="X15" s="1"/>
      <c r="Y15" s="1"/>
      <c r="Z15" s="1"/>
    </row>
    <row r="16" spans="1:29" ht="93" customHeight="1" x14ac:dyDescent="0.2">
      <c r="A16" s="90"/>
      <c r="B16" s="79"/>
      <c r="C16" s="79"/>
      <c r="D16" s="2" t="s">
        <v>87</v>
      </c>
      <c r="E16" s="2" t="s">
        <v>83</v>
      </c>
      <c r="F16" s="2">
        <f>24+18</f>
        <v>42</v>
      </c>
      <c r="G16" s="2">
        <v>50</v>
      </c>
      <c r="H16" s="2">
        <v>15</v>
      </c>
      <c r="I16" s="2">
        <v>25</v>
      </c>
      <c r="J16" s="2">
        <v>37</v>
      </c>
      <c r="K16" s="2">
        <v>50</v>
      </c>
      <c r="L16" s="11">
        <f t="shared" si="3"/>
        <v>50</v>
      </c>
      <c r="M16" s="2" t="s">
        <v>84</v>
      </c>
      <c r="N16" s="79"/>
      <c r="O16" s="86"/>
      <c r="P16" s="18">
        <v>65</v>
      </c>
      <c r="Q16" s="197">
        <f t="shared" si="1"/>
        <v>1.3</v>
      </c>
      <c r="R16" s="65">
        <f>49935406-R15</f>
        <v>42067358</v>
      </c>
      <c r="S16" s="9" t="s">
        <v>85</v>
      </c>
      <c r="T16" s="130" t="s">
        <v>88</v>
      </c>
      <c r="U16" s="9" t="s">
        <v>442</v>
      </c>
      <c r="V16" s="1"/>
      <c r="W16" s="1"/>
      <c r="X16" s="1"/>
      <c r="Y16" s="1"/>
      <c r="Z16" s="1"/>
    </row>
    <row r="17" spans="1:29" ht="93" customHeight="1" x14ac:dyDescent="0.2">
      <c r="A17" s="90"/>
      <c r="B17" s="79"/>
      <c r="C17" s="85"/>
      <c r="D17" s="2" t="s">
        <v>89</v>
      </c>
      <c r="E17" s="2" t="s">
        <v>90</v>
      </c>
      <c r="F17" s="14">
        <v>0.26</v>
      </c>
      <c r="G17" s="8">
        <v>0.4</v>
      </c>
      <c r="H17" s="8">
        <v>0.1</v>
      </c>
      <c r="I17" s="8">
        <v>0.1</v>
      </c>
      <c r="J17" s="8">
        <v>0.1</v>
      </c>
      <c r="K17" s="8">
        <v>0.1</v>
      </c>
      <c r="L17" s="8">
        <f t="shared" si="3"/>
        <v>0.4</v>
      </c>
      <c r="M17" s="2" t="s">
        <v>84</v>
      </c>
      <c r="N17" s="79"/>
      <c r="O17" s="86"/>
      <c r="P17" s="14">
        <v>0</v>
      </c>
      <c r="Q17" s="197">
        <f t="shared" si="1"/>
        <v>0</v>
      </c>
      <c r="R17" s="54">
        <v>0</v>
      </c>
      <c r="S17" s="9" t="s">
        <v>91</v>
      </c>
      <c r="T17" s="130" t="s">
        <v>441</v>
      </c>
      <c r="U17" s="9" t="s">
        <v>442</v>
      </c>
      <c r="V17" s="1"/>
      <c r="W17" s="1"/>
      <c r="X17" s="1"/>
      <c r="Y17" s="1"/>
      <c r="Z17" s="1"/>
    </row>
    <row r="18" spans="1:29" s="63" customFormat="1" ht="93" customHeight="1" x14ac:dyDescent="0.2">
      <c r="A18" s="90"/>
      <c r="B18" s="79"/>
      <c r="C18" s="92" t="s">
        <v>92</v>
      </c>
      <c r="D18" s="55" t="s">
        <v>93</v>
      </c>
      <c r="E18" s="55" t="s">
        <v>94</v>
      </c>
      <c r="F18" s="55">
        <v>0</v>
      </c>
      <c r="G18" s="74">
        <v>1</v>
      </c>
      <c r="H18" s="55">
        <v>0</v>
      </c>
      <c r="I18" s="55">
        <v>1</v>
      </c>
      <c r="J18" s="55">
        <v>0</v>
      </c>
      <c r="K18" s="55">
        <v>0</v>
      </c>
      <c r="L18" s="56">
        <f t="shared" si="3"/>
        <v>1</v>
      </c>
      <c r="M18" s="61" t="s">
        <v>95</v>
      </c>
      <c r="N18" s="79"/>
      <c r="O18" s="86"/>
      <c r="P18" s="60">
        <v>0</v>
      </c>
      <c r="Q18" s="197">
        <f t="shared" si="1"/>
        <v>0</v>
      </c>
      <c r="R18" s="64">
        <v>0</v>
      </c>
      <c r="S18" s="75" t="s">
        <v>443</v>
      </c>
      <c r="T18" s="73"/>
      <c r="U18" s="123"/>
      <c r="V18" s="62"/>
      <c r="W18" s="62"/>
      <c r="X18" s="62"/>
      <c r="Y18" s="62"/>
      <c r="Z18" s="62"/>
      <c r="AA18" s="183"/>
      <c r="AB18" s="183"/>
      <c r="AC18" s="183"/>
    </row>
    <row r="19" spans="1:29" s="63" customFormat="1" ht="135.75" customHeight="1" x14ac:dyDescent="0.2">
      <c r="A19" s="90"/>
      <c r="B19" s="85"/>
      <c r="C19" s="93"/>
      <c r="D19" s="55" t="s">
        <v>96</v>
      </c>
      <c r="E19" s="55" t="s">
        <v>97</v>
      </c>
      <c r="F19" s="55">
        <v>2</v>
      </c>
      <c r="G19" s="74">
        <v>4</v>
      </c>
      <c r="H19" s="55">
        <v>1</v>
      </c>
      <c r="I19" s="55">
        <v>0</v>
      </c>
      <c r="J19" s="55">
        <v>1</v>
      </c>
      <c r="K19" s="55">
        <v>2</v>
      </c>
      <c r="L19" s="56">
        <f t="shared" si="3"/>
        <v>4</v>
      </c>
      <c r="M19" s="61" t="s">
        <v>98</v>
      </c>
      <c r="N19" s="85"/>
      <c r="O19" s="87"/>
      <c r="P19" s="60">
        <v>3</v>
      </c>
      <c r="Q19" s="197">
        <f t="shared" si="1"/>
        <v>0.75</v>
      </c>
      <c r="R19" s="64">
        <v>0</v>
      </c>
      <c r="S19" s="61" t="s">
        <v>99</v>
      </c>
      <c r="T19" s="61" t="s">
        <v>100</v>
      </c>
      <c r="U19" s="9" t="s">
        <v>442</v>
      </c>
      <c r="V19" s="62"/>
      <c r="W19" s="62"/>
      <c r="X19" s="62"/>
      <c r="Y19" s="62"/>
      <c r="Z19" s="62"/>
      <c r="AA19" s="183"/>
      <c r="AB19" s="183"/>
      <c r="AC19" s="183"/>
    </row>
    <row r="20" spans="1:29" ht="100.5" customHeight="1" x14ac:dyDescent="0.2">
      <c r="A20" s="91"/>
      <c r="B20" s="2" t="s">
        <v>101</v>
      </c>
      <c r="C20" s="2" t="s">
        <v>102</v>
      </c>
      <c r="D20" s="2" t="s">
        <v>103</v>
      </c>
      <c r="E20" s="2" t="s">
        <v>104</v>
      </c>
      <c r="F20" s="15">
        <v>16904000</v>
      </c>
      <c r="G20" s="15">
        <f>(120000*50)*3+(60000*50)*3</f>
        <v>27000000</v>
      </c>
      <c r="H20" s="15">
        <v>0</v>
      </c>
      <c r="I20" s="15">
        <f>G20/3</f>
        <v>9000000</v>
      </c>
      <c r="J20" s="15">
        <f>I20+I20</f>
        <v>18000000</v>
      </c>
      <c r="K20" s="15">
        <f>J20+I20</f>
        <v>27000000</v>
      </c>
      <c r="L20" s="15">
        <f t="shared" si="3"/>
        <v>27000000</v>
      </c>
      <c r="M20" s="2" t="s">
        <v>84</v>
      </c>
      <c r="N20" s="16" t="s">
        <v>105</v>
      </c>
      <c r="O20" s="5" t="s">
        <v>31</v>
      </c>
      <c r="P20" s="65">
        <v>31370100</v>
      </c>
      <c r="Q20" s="197">
        <f t="shared" si="1"/>
        <v>1.1618555555555556</v>
      </c>
      <c r="R20" s="65">
        <v>0</v>
      </c>
      <c r="S20" s="9" t="s">
        <v>444</v>
      </c>
      <c r="T20" s="9" t="s">
        <v>445</v>
      </c>
      <c r="U20" s="9" t="s">
        <v>428</v>
      </c>
      <c r="V20" s="1"/>
      <c r="W20" s="1"/>
      <c r="X20" s="1"/>
      <c r="Y20" s="1"/>
      <c r="Z20" s="1"/>
    </row>
    <row r="21" spans="1:29" ht="94.5" customHeight="1" x14ac:dyDescent="0.2">
      <c r="A21" s="94" t="s">
        <v>106</v>
      </c>
      <c r="B21" s="77" t="s">
        <v>107</v>
      </c>
      <c r="C21" s="2" t="s">
        <v>108</v>
      </c>
      <c r="D21" s="2" t="s">
        <v>109</v>
      </c>
      <c r="E21" s="2" t="s">
        <v>67</v>
      </c>
      <c r="F21" s="14">
        <v>0.5</v>
      </c>
      <c r="G21" s="14">
        <v>0.6</v>
      </c>
      <c r="H21" s="14">
        <v>0.15</v>
      </c>
      <c r="I21" s="14">
        <v>0.3</v>
      </c>
      <c r="J21" s="14">
        <v>0.45</v>
      </c>
      <c r="K21" s="14">
        <v>0.6</v>
      </c>
      <c r="L21" s="8">
        <f t="shared" si="3"/>
        <v>0.6</v>
      </c>
      <c r="M21" s="2" t="s">
        <v>62</v>
      </c>
      <c r="N21" s="89">
        <v>109000000</v>
      </c>
      <c r="O21" s="80" t="s">
        <v>46</v>
      </c>
      <c r="P21" s="20">
        <v>0.88660000000000005</v>
      </c>
      <c r="Q21" s="197">
        <f t="shared" si="1"/>
        <v>1.4776666666666669</v>
      </c>
      <c r="R21" s="66">
        <f>109000000-R22</f>
        <v>94000000</v>
      </c>
      <c r="S21" s="9" t="s">
        <v>110</v>
      </c>
      <c r="T21" s="17" t="s">
        <v>111</v>
      </c>
      <c r="U21" s="129" t="s">
        <v>428</v>
      </c>
      <c r="V21" s="1"/>
      <c r="W21" s="1"/>
      <c r="X21" s="1"/>
      <c r="Y21" s="1"/>
      <c r="Z21" s="1"/>
    </row>
    <row r="22" spans="1:29" ht="105.75" customHeight="1" x14ac:dyDescent="0.2">
      <c r="A22" s="91"/>
      <c r="B22" s="85"/>
      <c r="C22" s="2" t="s">
        <v>112</v>
      </c>
      <c r="D22" s="2" t="s">
        <v>113</v>
      </c>
      <c r="E22" s="2" t="s">
        <v>114</v>
      </c>
      <c r="F22" s="18">
        <v>2</v>
      </c>
      <c r="G22" s="18">
        <v>3</v>
      </c>
      <c r="H22" s="18">
        <v>0</v>
      </c>
      <c r="I22" s="18">
        <v>1</v>
      </c>
      <c r="J22" s="18">
        <v>1</v>
      </c>
      <c r="K22" s="18">
        <v>1</v>
      </c>
      <c r="L22" s="11">
        <v>3</v>
      </c>
      <c r="M22" s="2" t="s">
        <v>62</v>
      </c>
      <c r="N22" s="85"/>
      <c r="O22" s="87"/>
      <c r="P22" s="18">
        <v>6</v>
      </c>
      <c r="Q22" s="197">
        <f t="shared" si="1"/>
        <v>2</v>
      </c>
      <c r="R22" s="66">
        <v>15000000</v>
      </c>
      <c r="S22" s="9" t="s">
        <v>115</v>
      </c>
      <c r="T22" s="132" t="s">
        <v>446</v>
      </c>
      <c r="U22" s="129" t="s">
        <v>428</v>
      </c>
      <c r="V22" s="1"/>
      <c r="W22" s="1"/>
      <c r="X22" s="1"/>
      <c r="Y22" s="1"/>
      <c r="Z22" s="1"/>
    </row>
    <row r="23" spans="1:29" ht="140.25" customHeight="1" x14ac:dyDescent="0.2">
      <c r="A23" s="94" t="s">
        <v>116</v>
      </c>
      <c r="B23" s="77" t="s">
        <v>117</v>
      </c>
      <c r="C23" s="2" t="s">
        <v>118</v>
      </c>
      <c r="D23" s="2" t="s">
        <v>119</v>
      </c>
      <c r="E23" s="2" t="s">
        <v>120</v>
      </c>
      <c r="F23" s="14">
        <v>0.52</v>
      </c>
      <c r="G23" s="14">
        <v>0.75</v>
      </c>
      <c r="H23" s="14">
        <f t="shared" ref="H23:H24" si="4">G23/4</f>
        <v>0.1875</v>
      </c>
      <c r="I23" s="14">
        <f t="shared" ref="I23:I24" si="5">H23+H23</f>
        <v>0.375</v>
      </c>
      <c r="J23" s="14">
        <f t="shared" ref="J23:J24" si="6">I23+H23</f>
        <v>0.5625</v>
      </c>
      <c r="K23" s="14">
        <f t="shared" ref="K23:K24" si="7">J23+H23</f>
        <v>0.75</v>
      </c>
      <c r="L23" s="8">
        <f t="shared" ref="L23:L26" si="8">G23</f>
        <v>0.75</v>
      </c>
      <c r="M23" s="2" t="s">
        <v>121</v>
      </c>
      <c r="N23" s="19">
        <v>80000000</v>
      </c>
      <c r="O23" s="5" t="s">
        <v>46</v>
      </c>
      <c r="P23" s="20">
        <v>1</v>
      </c>
      <c r="Q23" s="197">
        <f t="shared" si="1"/>
        <v>1.3333333333333333</v>
      </c>
      <c r="R23" s="66">
        <v>80000000</v>
      </c>
      <c r="S23" s="9" t="s">
        <v>122</v>
      </c>
      <c r="T23" s="21" t="s">
        <v>123</v>
      </c>
      <c r="U23" s="129" t="s">
        <v>428</v>
      </c>
      <c r="V23" s="1"/>
      <c r="W23" s="1"/>
      <c r="X23" s="1"/>
      <c r="Y23" s="1"/>
      <c r="Z23" s="1"/>
    </row>
    <row r="24" spans="1:29" ht="175.5" customHeight="1" x14ac:dyDescent="0.2">
      <c r="A24" s="90"/>
      <c r="B24" s="79"/>
      <c r="C24" s="2" t="s">
        <v>124</v>
      </c>
      <c r="D24" s="2" t="s">
        <v>125</v>
      </c>
      <c r="E24" s="2" t="s">
        <v>45</v>
      </c>
      <c r="F24" s="8">
        <v>0.8</v>
      </c>
      <c r="G24" s="8">
        <v>0.9</v>
      </c>
      <c r="H24" s="14">
        <f t="shared" si="4"/>
        <v>0.22500000000000001</v>
      </c>
      <c r="I24" s="14">
        <f t="shared" si="5"/>
        <v>0.45</v>
      </c>
      <c r="J24" s="14">
        <f t="shared" si="6"/>
        <v>0.67500000000000004</v>
      </c>
      <c r="K24" s="14">
        <f t="shared" si="7"/>
        <v>0.9</v>
      </c>
      <c r="L24" s="8">
        <f t="shared" si="8"/>
        <v>0.9</v>
      </c>
      <c r="M24" s="77" t="s">
        <v>62</v>
      </c>
      <c r="N24" s="19">
        <v>40000000</v>
      </c>
      <c r="O24" s="80" t="s">
        <v>46</v>
      </c>
      <c r="P24" s="14">
        <v>0.9</v>
      </c>
      <c r="Q24" s="197">
        <f t="shared" si="1"/>
        <v>1</v>
      </c>
      <c r="R24" s="66">
        <v>40000000</v>
      </c>
      <c r="S24" s="9" t="s">
        <v>126</v>
      </c>
      <c r="T24" s="21" t="s">
        <v>127</v>
      </c>
      <c r="U24" s="129" t="s">
        <v>428</v>
      </c>
      <c r="V24" s="1"/>
      <c r="W24" s="1"/>
      <c r="X24" s="1"/>
      <c r="Y24" s="1"/>
      <c r="Z24" s="1"/>
    </row>
    <row r="25" spans="1:29" ht="135" customHeight="1" x14ac:dyDescent="0.2">
      <c r="A25" s="90"/>
      <c r="B25" s="85"/>
      <c r="C25" s="2" t="s">
        <v>128</v>
      </c>
      <c r="D25" s="2" t="s">
        <v>129</v>
      </c>
      <c r="E25" s="2" t="s">
        <v>130</v>
      </c>
      <c r="F25" s="8"/>
      <c r="G25" s="8">
        <v>0.8</v>
      </c>
      <c r="H25" s="8">
        <v>0</v>
      </c>
      <c r="I25" s="8">
        <v>0.8</v>
      </c>
      <c r="J25" s="8">
        <v>0.8</v>
      </c>
      <c r="K25" s="8">
        <v>0.8</v>
      </c>
      <c r="L25" s="8">
        <f t="shared" si="8"/>
        <v>0.8</v>
      </c>
      <c r="M25" s="79"/>
      <c r="N25" s="19">
        <v>0</v>
      </c>
      <c r="O25" s="86"/>
      <c r="P25" s="20">
        <v>0.8</v>
      </c>
      <c r="Q25" s="197">
        <f t="shared" si="1"/>
        <v>1</v>
      </c>
      <c r="R25" s="65">
        <v>0</v>
      </c>
      <c r="S25" s="9" t="s">
        <v>131</v>
      </c>
      <c r="T25" s="21" t="s">
        <v>132</v>
      </c>
      <c r="U25" s="129" t="s">
        <v>428</v>
      </c>
      <c r="V25" s="1"/>
      <c r="W25" s="1"/>
      <c r="X25" s="1"/>
      <c r="Y25" s="1"/>
      <c r="Z25" s="1"/>
    </row>
    <row r="26" spans="1:29" s="63" customFormat="1" ht="138" customHeight="1" x14ac:dyDescent="0.2">
      <c r="A26" s="90"/>
      <c r="B26" s="55" t="s">
        <v>101</v>
      </c>
      <c r="C26" s="55" t="s">
        <v>133</v>
      </c>
      <c r="D26" s="55" t="s">
        <v>134</v>
      </c>
      <c r="E26" s="55" t="s">
        <v>135</v>
      </c>
      <c r="F26" s="137">
        <v>2600000</v>
      </c>
      <c r="G26" s="71">
        <f>F26+(F26*20%)</f>
        <v>3120000</v>
      </c>
      <c r="H26" s="55">
        <v>0</v>
      </c>
      <c r="I26" s="71">
        <f>G26/3</f>
        <v>1040000</v>
      </c>
      <c r="J26" s="71">
        <f>I26+I26</f>
        <v>2080000</v>
      </c>
      <c r="K26" s="71">
        <f>J26+I26</f>
        <v>3120000</v>
      </c>
      <c r="L26" s="71">
        <f t="shared" si="8"/>
        <v>3120000</v>
      </c>
      <c r="M26" s="85"/>
      <c r="N26" s="57">
        <v>0</v>
      </c>
      <c r="O26" s="86"/>
      <c r="P26" s="57">
        <v>16891808</v>
      </c>
      <c r="Q26" s="197">
        <f t="shared" si="1"/>
        <v>5.4140410256410254</v>
      </c>
      <c r="R26" s="64">
        <v>0</v>
      </c>
      <c r="S26" s="61" t="s">
        <v>136</v>
      </c>
      <c r="T26" s="61" t="s">
        <v>445</v>
      </c>
      <c r="U26" s="123" t="s">
        <v>428</v>
      </c>
      <c r="V26" s="62"/>
      <c r="W26" s="62"/>
      <c r="X26" s="62"/>
      <c r="Y26" s="62"/>
      <c r="Z26" s="62"/>
      <c r="AA26" s="183"/>
      <c r="AB26" s="183"/>
      <c r="AC26" s="183"/>
    </row>
    <row r="27" spans="1:29" ht="183" customHeight="1" x14ac:dyDescent="0.2">
      <c r="A27" s="90"/>
      <c r="B27" s="77" t="s">
        <v>137</v>
      </c>
      <c r="C27" s="148" t="s">
        <v>138</v>
      </c>
      <c r="D27" s="149" t="s">
        <v>139</v>
      </c>
      <c r="E27" s="149" t="s">
        <v>140</v>
      </c>
      <c r="F27" s="150">
        <v>0</v>
      </c>
      <c r="G27" s="151">
        <v>0.4</v>
      </c>
      <c r="H27" s="24">
        <v>0</v>
      </c>
      <c r="I27" s="23">
        <v>0.2</v>
      </c>
      <c r="J27" s="23">
        <v>0.2</v>
      </c>
      <c r="K27" s="23">
        <v>0</v>
      </c>
      <c r="L27" s="22">
        <v>0.4</v>
      </c>
      <c r="M27" s="88" t="s">
        <v>62</v>
      </c>
      <c r="N27" s="89">
        <v>0</v>
      </c>
      <c r="O27" s="87"/>
      <c r="P27" s="120">
        <v>0.2</v>
      </c>
      <c r="Q27" s="197">
        <f t="shared" si="1"/>
        <v>0.5</v>
      </c>
      <c r="R27" s="64">
        <v>0</v>
      </c>
      <c r="S27" s="25" t="s">
        <v>141</v>
      </c>
      <c r="T27" s="9" t="s">
        <v>449</v>
      </c>
      <c r="U27" s="129" t="s">
        <v>428</v>
      </c>
      <c r="V27" s="1"/>
      <c r="W27" s="1"/>
      <c r="X27" s="1"/>
      <c r="Y27" s="1"/>
      <c r="Z27" s="1"/>
    </row>
    <row r="28" spans="1:29" ht="87" customHeight="1" x14ac:dyDescent="0.2">
      <c r="A28" s="90"/>
      <c r="B28" s="79"/>
      <c r="C28" s="152"/>
      <c r="D28" s="149" t="s">
        <v>142</v>
      </c>
      <c r="E28" s="149" t="s">
        <v>143</v>
      </c>
      <c r="F28" s="151">
        <v>0.19</v>
      </c>
      <c r="G28" s="151">
        <v>0.25</v>
      </c>
      <c r="H28" s="24">
        <v>0</v>
      </c>
      <c r="I28" s="23">
        <v>0.25</v>
      </c>
      <c r="J28" s="23">
        <v>0.25</v>
      </c>
      <c r="K28" s="24">
        <v>0</v>
      </c>
      <c r="L28" s="22">
        <f t="shared" ref="L28:L46" si="9">G28</f>
        <v>0.25</v>
      </c>
      <c r="M28" s="79"/>
      <c r="N28" s="79"/>
      <c r="O28" s="80" t="s">
        <v>46</v>
      </c>
      <c r="P28" s="145">
        <f>44/1543</f>
        <v>2.8515878159429683E-2</v>
      </c>
      <c r="Q28" s="197">
        <f t="shared" si="1"/>
        <v>0.11406351263771873</v>
      </c>
      <c r="R28" s="64">
        <v>0</v>
      </c>
      <c r="S28" s="9" t="s">
        <v>144</v>
      </c>
      <c r="T28" s="146" t="s">
        <v>449</v>
      </c>
      <c r="U28" s="129" t="s">
        <v>428</v>
      </c>
      <c r="V28" s="1"/>
      <c r="W28" s="1"/>
      <c r="X28" s="1"/>
      <c r="Y28" s="1"/>
      <c r="Z28" s="1"/>
    </row>
    <row r="29" spans="1:29" ht="66.75" customHeight="1" x14ac:dyDescent="0.2">
      <c r="A29" s="91"/>
      <c r="B29" s="85"/>
      <c r="C29" s="149" t="s">
        <v>145</v>
      </c>
      <c r="D29" s="149" t="s">
        <v>146</v>
      </c>
      <c r="E29" s="149" t="s">
        <v>130</v>
      </c>
      <c r="F29" s="151">
        <v>0</v>
      </c>
      <c r="G29" s="151">
        <v>0.8</v>
      </c>
      <c r="H29" s="23">
        <v>0</v>
      </c>
      <c r="I29" s="23">
        <v>0</v>
      </c>
      <c r="J29" s="23">
        <v>0.8</v>
      </c>
      <c r="K29" s="23">
        <v>0.8</v>
      </c>
      <c r="L29" s="22">
        <f t="shared" si="9"/>
        <v>0.8</v>
      </c>
      <c r="M29" s="85"/>
      <c r="N29" s="85"/>
      <c r="O29" s="87"/>
      <c r="P29" s="60"/>
      <c r="Q29" s="197">
        <f t="shared" si="1"/>
        <v>0</v>
      </c>
      <c r="R29" s="64">
        <v>0</v>
      </c>
      <c r="S29" s="7" t="s">
        <v>448</v>
      </c>
      <c r="T29" s="6"/>
      <c r="U29" s="129"/>
      <c r="V29" s="1"/>
      <c r="W29" s="1"/>
      <c r="X29" s="1"/>
      <c r="Y29" s="1"/>
      <c r="Z29" s="1"/>
    </row>
    <row r="30" spans="1:29" ht="90.75" customHeight="1" x14ac:dyDescent="0.2">
      <c r="A30" s="94" t="s">
        <v>116</v>
      </c>
      <c r="B30" s="77" t="s">
        <v>147</v>
      </c>
      <c r="C30" s="2" t="s">
        <v>148</v>
      </c>
      <c r="D30" s="2" t="s">
        <v>149</v>
      </c>
      <c r="E30" s="2" t="s">
        <v>150</v>
      </c>
      <c r="F30" s="15">
        <v>25000000</v>
      </c>
      <c r="G30" s="15">
        <v>30000000</v>
      </c>
      <c r="H30" s="2">
        <v>0</v>
      </c>
      <c r="I30" s="2">
        <v>0</v>
      </c>
      <c r="J30" s="15">
        <v>30000000</v>
      </c>
      <c r="K30" s="15">
        <v>0</v>
      </c>
      <c r="L30" s="15">
        <f t="shared" si="9"/>
        <v>30000000</v>
      </c>
      <c r="M30" s="2" t="s">
        <v>151</v>
      </c>
      <c r="N30" s="138">
        <v>75000000</v>
      </c>
      <c r="O30" s="5" t="s">
        <v>46</v>
      </c>
      <c r="P30" s="71">
        <v>30000000</v>
      </c>
      <c r="Q30" s="197">
        <f t="shared" si="1"/>
        <v>1</v>
      </c>
      <c r="R30" s="138">
        <v>75000000</v>
      </c>
      <c r="S30" s="9" t="s">
        <v>152</v>
      </c>
      <c r="T30" s="13" t="s">
        <v>153</v>
      </c>
      <c r="U30" s="129" t="s">
        <v>428</v>
      </c>
      <c r="V30" s="1"/>
      <c r="W30" s="1"/>
      <c r="X30" s="1"/>
      <c r="Y30" s="1"/>
      <c r="Z30" s="1"/>
    </row>
    <row r="31" spans="1:29" ht="84" customHeight="1" x14ac:dyDescent="0.2">
      <c r="A31" s="90"/>
      <c r="B31" s="79"/>
      <c r="C31" s="77" t="s">
        <v>154</v>
      </c>
      <c r="D31" s="2" t="s">
        <v>155</v>
      </c>
      <c r="E31" s="2" t="s">
        <v>156</v>
      </c>
      <c r="F31" s="2">
        <v>3</v>
      </c>
      <c r="G31" s="11">
        <v>4</v>
      </c>
      <c r="H31" s="11">
        <v>0</v>
      </c>
      <c r="I31" s="11">
        <v>0</v>
      </c>
      <c r="J31" s="11">
        <v>4</v>
      </c>
      <c r="K31" s="11">
        <v>0</v>
      </c>
      <c r="L31" s="11">
        <f t="shared" si="9"/>
        <v>4</v>
      </c>
      <c r="M31" s="77" t="s">
        <v>151</v>
      </c>
      <c r="N31" s="139"/>
      <c r="O31" s="80" t="s">
        <v>46</v>
      </c>
      <c r="P31" s="18">
        <v>4</v>
      </c>
      <c r="Q31" s="197">
        <f t="shared" si="1"/>
        <v>1</v>
      </c>
      <c r="R31" s="139"/>
      <c r="S31" s="9" t="s">
        <v>157</v>
      </c>
      <c r="T31" s="26" t="s">
        <v>153</v>
      </c>
      <c r="U31" s="129" t="s">
        <v>428</v>
      </c>
      <c r="V31" s="1"/>
      <c r="W31" s="1"/>
      <c r="X31" s="1"/>
      <c r="Y31" s="1"/>
      <c r="Z31" s="1"/>
    </row>
    <row r="32" spans="1:29" s="63" customFormat="1" ht="95.25" customHeight="1" thickBot="1" x14ac:dyDescent="0.25">
      <c r="A32" s="106"/>
      <c r="B32" s="78"/>
      <c r="C32" s="78"/>
      <c r="D32" s="141" t="s">
        <v>158</v>
      </c>
      <c r="E32" s="141" t="s">
        <v>159</v>
      </c>
      <c r="F32" s="142">
        <v>0.4</v>
      </c>
      <c r="G32" s="142">
        <v>0.5</v>
      </c>
      <c r="H32" s="142">
        <v>0.1</v>
      </c>
      <c r="I32" s="142">
        <v>0.2</v>
      </c>
      <c r="J32" s="142">
        <v>0.35</v>
      </c>
      <c r="K32" s="142">
        <v>0.5</v>
      </c>
      <c r="L32" s="142">
        <f t="shared" si="9"/>
        <v>0.5</v>
      </c>
      <c r="M32" s="78"/>
      <c r="N32" s="140"/>
      <c r="O32" s="81"/>
      <c r="P32" s="120">
        <v>0.5</v>
      </c>
      <c r="Q32" s="197">
        <f t="shared" si="1"/>
        <v>1</v>
      </c>
      <c r="R32" s="140"/>
      <c r="S32" s="144" t="s">
        <v>447</v>
      </c>
      <c r="T32" s="143" t="s">
        <v>160</v>
      </c>
      <c r="U32" s="123" t="s">
        <v>428</v>
      </c>
      <c r="V32" s="62"/>
      <c r="W32" s="62"/>
      <c r="X32" s="62"/>
      <c r="Y32" s="62"/>
      <c r="Z32" s="62"/>
      <c r="AA32" s="183"/>
      <c r="AB32" s="183"/>
      <c r="AC32" s="183"/>
    </row>
    <row r="33" spans="1:29" s="63" customFormat="1" ht="100.5" customHeight="1" x14ac:dyDescent="0.2">
      <c r="A33" s="171" t="s">
        <v>161</v>
      </c>
      <c r="B33" s="154" t="s">
        <v>162</v>
      </c>
      <c r="C33" s="154" t="s">
        <v>163</v>
      </c>
      <c r="D33" s="155" t="s">
        <v>164</v>
      </c>
      <c r="E33" s="155" t="s">
        <v>165</v>
      </c>
      <c r="F33" s="156">
        <v>0.9</v>
      </c>
      <c r="G33" s="156">
        <v>0.9</v>
      </c>
      <c r="H33" s="156">
        <f t="shared" ref="H33:H34" si="10">G33/4</f>
        <v>0.22500000000000001</v>
      </c>
      <c r="I33" s="156">
        <f t="shared" ref="I33:I34" si="11">H33+H33</f>
        <v>0.45</v>
      </c>
      <c r="J33" s="156">
        <f t="shared" ref="J33:J34" si="12">I33+H33</f>
        <v>0.67500000000000004</v>
      </c>
      <c r="K33" s="156">
        <f t="shared" ref="K33:K34" si="13">J33+H33</f>
        <v>0.9</v>
      </c>
      <c r="L33" s="156">
        <f t="shared" si="9"/>
        <v>0.9</v>
      </c>
      <c r="M33" s="155" t="s">
        <v>166</v>
      </c>
      <c r="N33" s="172">
        <f>40000000+222000000+170000000+295976417</f>
        <v>727976417</v>
      </c>
      <c r="O33" s="113" t="s">
        <v>46</v>
      </c>
      <c r="P33" s="198">
        <v>0.9</v>
      </c>
      <c r="Q33" s="197">
        <f t="shared" si="1"/>
        <v>1</v>
      </c>
      <c r="R33" s="157">
        <v>400343005</v>
      </c>
      <c r="S33" s="158" t="s">
        <v>450</v>
      </c>
      <c r="T33" s="158" t="s">
        <v>451</v>
      </c>
      <c r="U33" s="159" t="s">
        <v>428</v>
      </c>
      <c r="V33" s="62"/>
      <c r="W33" s="62"/>
      <c r="X33" s="62"/>
      <c r="Y33" s="62"/>
      <c r="Z33" s="62"/>
      <c r="AA33" s="183"/>
      <c r="AB33" s="183"/>
      <c r="AC33" s="183"/>
    </row>
    <row r="34" spans="1:29" s="63" customFormat="1" ht="96" customHeight="1" x14ac:dyDescent="0.2">
      <c r="A34" s="125"/>
      <c r="B34" s="173"/>
      <c r="C34" s="93"/>
      <c r="D34" s="55" t="s">
        <v>167</v>
      </c>
      <c r="E34" s="55" t="s">
        <v>168</v>
      </c>
      <c r="F34" s="55">
        <v>889</v>
      </c>
      <c r="G34" s="56">
        <v>565</v>
      </c>
      <c r="H34" s="56">
        <f t="shared" si="10"/>
        <v>141.25</v>
      </c>
      <c r="I34" s="56">
        <f t="shared" si="11"/>
        <v>282.5</v>
      </c>
      <c r="J34" s="56">
        <f t="shared" si="12"/>
        <v>423.75</v>
      </c>
      <c r="K34" s="56">
        <f t="shared" si="13"/>
        <v>565</v>
      </c>
      <c r="L34" s="56">
        <f t="shared" si="9"/>
        <v>565</v>
      </c>
      <c r="M34" s="147" t="s">
        <v>166</v>
      </c>
      <c r="N34" s="173"/>
      <c r="O34" s="86"/>
      <c r="P34" s="199">
        <f>324+437</f>
        <v>761</v>
      </c>
      <c r="Q34" s="197">
        <f t="shared" si="1"/>
        <v>1.3469026548672567</v>
      </c>
      <c r="R34" s="160"/>
      <c r="S34" s="161"/>
      <c r="T34" s="161"/>
      <c r="U34" s="159" t="s">
        <v>428</v>
      </c>
      <c r="V34" s="62"/>
      <c r="W34" s="62"/>
      <c r="X34" s="62"/>
      <c r="Y34" s="62"/>
      <c r="Z34" s="62"/>
      <c r="AA34" s="183"/>
      <c r="AB34" s="183"/>
      <c r="AC34" s="183"/>
    </row>
    <row r="35" spans="1:29" s="63" customFormat="1" ht="157.5" customHeight="1" x14ac:dyDescent="0.2">
      <c r="A35" s="125"/>
      <c r="B35" s="173"/>
      <c r="C35" s="55" t="s">
        <v>169</v>
      </c>
      <c r="D35" s="55" t="s">
        <v>170</v>
      </c>
      <c r="E35" s="55" t="s">
        <v>171</v>
      </c>
      <c r="F35" s="115">
        <v>0.56999999999999995</v>
      </c>
      <c r="G35" s="115">
        <v>0.85</v>
      </c>
      <c r="H35" s="115">
        <v>0.85</v>
      </c>
      <c r="I35" s="115">
        <v>0.85</v>
      </c>
      <c r="J35" s="115">
        <v>0.85</v>
      </c>
      <c r="K35" s="115">
        <v>0.85</v>
      </c>
      <c r="L35" s="115">
        <f t="shared" si="9"/>
        <v>0.85</v>
      </c>
      <c r="M35" s="55" t="s">
        <v>172</v>
      </c>
      <c r="N35" s="173"/>
      <c r="O35" s="86"/>
      <c r="P35" s="120">
        <f>100%-22%</f>
        <v>0.78</v>
      </c>
      <c r="Q35" s="197">
        <f t="shared" si="1"/>
        <v>0.91764705882352948</v>
      </c>
      <c r="R35" s="64"/>
      <c r="S35" s="162" t="s">
        <v>452</v>
      </c>
      <c r="T35" s="162" t="s">
        <v>453</v>
      </c>
      <c r="U35" s="159" t="s">
        <v>428</v>
      </c>
      <c r="V35" s="62"/>
      <c r="W35" s="62"/>
      <c r="X35" s="62"/>
      <c r="Y35" s="62"/>
      <c r="Z35" s="62"/>
      <c r="AA35" s="183"/>
      <c r="AB35" s="183"/>
      <c r="AC35" s="183"/>
    </row>
    <row r="36" spans="1:29" s="63" customFormat="1" ht="106.5" customHeight="1" x14ac:dyDescent="0.2">
      <c r="A36" s="125"/>
      <c r="B36" s="93"/>
      <c r="C36" s="55" t="s">
        <v>173</v>
      </c>
      <c r="D36" s="55" t="s">
        <v>174</v>
      </c>
      <c r="E36" s="55" t="s">
        <v>130</v>
      </c>
      <c r="F36" s="55"/>
      <c r="G36" s="115">
        <v>0.8</v>
      </c>
      <c r="H36" s="115">
        <v>0.8</v>
      </c>
      <c r="I36" s="115">
        <v>0.8</v>
      </c>
      <c r="J36" s="115">
        <v>0.8</v>
      </c>
      <c r="K36" s="115">
        <v>0.8</v>
      </c>
      <c r="L36" s="115">
        <f t="shared" si="9"/>
        <v>0.8</v>
      </c>
      <c r="M36" s="55" t="s">
        <v>166</v>
      </c>
      <c r="N36" s="173"/>
      <c r="O36" s="86"/>
      <c r="P36" s="120">
        <v>0.8</v>
      </c>
      <c r="Q36" s="197">
        <f t="shared" si="1"/>
        <v>1</v>
      </c>
      <c r="R36" s="64"/>
      <c r="S36" s="163" t="s">
        <v>454</v>
      </c>
      <c r="T36" s="61" t="s">
        <v>455</v>
      </c>
      <c r="U36" s="159" t="s">
        <v>428</v>
      </c>
      <c r="V36" s="62"/>
      <c r="W36" s="62"/>
      <c r="X36" s="62"/>
      <c r="Y36" s="62"/>
      <c r="Z36" s="62"/>
      <c r="AA36" s="183"/>
      <c r="AB36" s="183"/>
      <c r="AC36" s="183"/>
    </row>
    <row r="37" spans="1:29" ht="91.5" customHeight="1" x14ac:dyDescent="0.2">
      <c r="A37" s="125"/>
      <c r="B37" s="92" t="s">
        <v>175</v>
      </c>
      <c r="C37" s="92" t="s">
        <v>176</v>
      </c>
      <c r="D37" s="55" t="s">
        <v>177</v>
      </c>
      <c r="E37" s="55" t="s">
        <v>178</v>
      </c>
      <c r="F37" s="55">
        <v>104</v>
      </c>
      <c r="G37" s="56">
        <v>200</v>
      </c>
      <c r="H37" s="56">
        <f>G37/4</f>
        <v>50</v>
      </c>
      <c r="I37" s="56">
        <v>100</v>
      </c>
      <c r="J37" s="56">
        <v>150</v>
      </c>
      <c r="K37" s="56">
        <v>200</v>
      </c>
      <c r="L37" s="56">
        <f t="shared" si="9"/>
        <v>200</v>
      </c>
      <c r="M37" s="55" t="s">
        <v>172</v>
      </c>
      <c r="N37" s="173"/>
      <c r="O37" s="86"/>
      <c r="P37" s="18">
        <f>145+49</f>
        <v>194</v>
      </c>
      <c r="Q37" s="197">
        <f t="shared" si="1"/>
        <v>0.97</v>
      </c>
      <c r="R37" s="65"/>
      <c r="S37" s="9" t="s">
        <v>179</v>
      </c>
      <c r="T37" s="6"/>
      <c r="U37" s="129"/>
      <c r="V37" s="1"/>
      <c r="W37" s="1"/>
      <c r="X37" s="1"/>
      <c r="Y37" s="1"/>
      <c r="Z37" s="1"/>
    </row>
    <row r="38" spans="1:29" s="63" customFormat="1" ht="78" customHeight="1" x14ac:dyDescent="0.2">
      <c r="A38" s="125"/>
      <c r="B38" s="93"/>
      <c r="C38" s="93"/>
      <c r="D38" s="147" t="s">
        <v>180</v>
      </c>
      <c r="E38" s="147" t="s">
        <v>181</v>
      </c>
      <c r="F38" s="147">
        <v>87</v>
      </c>
      <c r="G38" s="147">
        <v>90</v>
      </c>
      <c r="H38" s="147">
        <v>88</v>
      </c>
      <c r="I38" s="147" t="s">
        <v>182</v>
      </c>
      <c r="J38" s="147" t="s">
        <v>182</v>
      </c>
      <c r="K38" s="147">
        <v>90</v>
      </c>
      <c r="L38" s="74">
        <f t="shared" si="9"/>
        <v>90</v>
      </c>
      <c r="M38" s="55" t="s">
        <v>172</v>
      </c>
      <c r="N38" s="173"/>
      <c r="O38" s="86"/>
      <c r="P38" s="60">
        <v>86</v>
      </c>
      <c r="Q38" s="197">
        <f t="shared" si="1"/>
        <v>0.9555555555555556</v>
      </c>
      <c r="R38" s="64"/>
      <c r="S38" s="61"/>
      <c r="T38" s="73"/>
      <c r="U38" s="123"/>
      <c r="V38" s="62"/>
      <c r="W38" s="62"/>
      <c r="X38" s="62"/>
      <c r="Y38" s="62"/>
      <c r="Z38" s="62"/>
      <c r="AA38" s="183"/>
      <c r="AB38" s="183"/>
      <c r="AC38" s="183"/>
    </row>
    <row r="39" spans="1:29" s="63" customFormat="1" ht="78" customHeight="1" x14ac:dyDescent="0.2">
      <c r="A39" s="125"/>
      <c r="B39" s="147" t="s">
        <v>183</v>
      </c>
      <c r="C39" s="147" t="s">
        <v>184</v>
      </c>
      <c r="D39" s="147" t="s">
        <v>185</v>
      </c>
      <c r="E39" s="147" t="s">
        <v>186</v>
      </c>
      <c r="F39" s="164">
        <v>0.36</v>
      </c>
      <c r="G39" s="164">
        <v>0.15</v>
      </c>
      <c r="H39" s="164">
        <v>0.15</v>
      </c>
      <c r="I39" s="164">
        <v>0.15</v>
      </c>
      <c r="J39" s="164">
        <v>0.15</v>
      </c>
      <c r="K39" s="164">
        <v>0.15</v>
      </c>
      <c r="L39" s="115">
        <f t="shared" si="9"/>
        <v>0.15</v>
      </c>
      <c r="M39" s="147" t="s">
        <v>172</v>
      </c>
      <c r="N39" s="173"/>
      <c r="O39" s="87"/>
      <c r="P39" s="120">
        <v>0.22</v>
      </c>
      <c r="Q39" s="197">
        <f t="shared" si="1"/>
        <v>1.4666666666666668</v>
      </c>
      <c r="R39" s="165">
        <v>41239979</v>
      </c>
      <c r="S39" s="162" t="s">
        <v>456</v>
      </c>
      <c r="T39" s="162" t="s">
        <v>457</v>
      </c>
      <c r="U39" s="159" t="s">
        <v>428</v>
      </c>
      <c r="V39" s="62"/>
      <c r="W39" s="62"/>
      <c r="X39" s="62"/>
      <c r="Y39" s="62"/>
      <c r="Z39" s="62"/>
      <c r="AA39" s="183"/>
      <c r="AB39" s="183"/>
      <c r="AC39" s="183"/>
    </row>
    <row r="40" spans="1:29" s="63" customFormat="1" ht="86.25" customHeight="1" thickBot="1" x14ac:dyDescent="0.25">
      <c r="A40" s="174"/>
      <c r="B40" s="167" t="s">
        <v>187</v>
      </c>
      <c r="C40" s="167" t="s">
        <v>188</v>
      </c>
      <c r="D40" s="167" t="s">
        <v>189</v>
      </c>
      <c r="E40" s="167" t="s">
        <v>190</v>
      </c>
      <c r="F40" s="168">
        <v>0</v>
      </c>
      <c r="G40" s="168">
        <v>0.6</v>
      </c>
      <c r="H40" s="168">
        <v>0.15</v>
      </c>
      <c r="I40" s="168">
        <v>0.3</v>
      </c>
      <c r="J40" s="168">
        <v>0.45</v>
      </c>
      <c r="K40" s="168">
        <v>0.6</v>
      </c>
      <c r="L40" s="169">
        <f t="shared" si="9"/>
        <v>0.6</v>
      </c>
      <c r="M40" s="167" t="s">
        <v>166</v>
      </c>
      <c r="N40" s="175"/>
      <c r="O40" s="170" t="s">
        <v>46</v>
      </c>
      <c r="P40" s="120">
        <v>0.6</v>
      </c>
      <c r="Q40" s="197">
        <f t="shared" si="1"/>
        <v>1</v>
      </c>
      <c r="R40" s="176">
        <v>40000000</v>
      </c>
      <c r="S40" s="163" t="s">
        <v>458</v>
      </c>
      <c r="T40" s="162" t="s">
        <v>459</v>
      </c>
      <c r="U40" s="159" t="s">
        <v>428</v>
      </c>
      <c r="V40" s="62"/>
      <c r="W40" s="62"/>
      <c r="X40" s="62"/>
      <c r="Y40" s="62"/>
      <c r="Z40" s="62"/>
      <c r="AA40" s="183"/>
      <c r="AB40" s="183"/>
      <c r="AC40" s="183"/>
    </row>
    <row r="41" spans="1:29" ht="395.25" customHeight="1" x14ac:dyDescent="0.2">
      <c r="A41" s="104" t="s">
        <v>191</v>
      </c>
      <c r="B41" s="105" t="s">
        <v>192</v>
      </c>
      <c r="C41" s="29" t="s">
        <v>193</v>
      </c>
      <c r="D41" s="29" t="s">
        <v>194</v>
      </c>
      <c r="E41" s="29" t="s">
        <v>195</v>
      </c>
      <c r="F41" s="29">
        <v>1</v>
      </c>
      <c r="G41" s="30">
        <v>1</v>
      </c>
      <c r="H41" s="30">
        <v>0</v>
      </c>
      <c r="I41" s="30">
        <v>0</v>
      </c>
      <c r="J41" s="30">
        <v>0</v>
      </c>
      <c r="K41" s="30">
        <v>1</v>
      </c>
      <c r="L41" s="30">
        <f t="shared" si="9"/>
        <v>1</v>
      </c>
      <c r="M41" s="29" t="s">
        <v>151</v>
      </c>
      <c r="N41" s="107">
        <v>230000000</v>
      </c>
      <c r="O41" s="108" t="s">
        <v>46</v>
      </c>
      <c r="P41" s="52">
        <v>1</v>
      </c>
      <c r="Q41" s="197">
        <f t="shared" si="1"/>
        <v>1</v>
      </c>
      <c r="R41" s="179">
        <v>230000000</v>
      </c>
      <c r="S41" s="9" t="s">
        <v>196</v>
      </c>
      <c r="T41" s="153" t="s">
        <v>197</v>
      </c>
      <c r="U41" s="177" t="s">
        <v>428</v>
      </c>
      <c r="V41" s="1"/>
      <c r="W41" s="1"/>
      <c r="X41" s="1"/>
      <c r="Y41" s="1"/>
      <c r="Z41" s="1"/>
    </row>
    <row r="42" spans="1:29" ht="108.75" customHeight="1" x14ac:dyDescent="0.2">
      <c r="A42" s="90"/>
      <c r="B42" s="79"/>
      <c r="C42" s="2" t="s">
        <v>198</v>
      </c>
      <c r="D42" s="2" t="s">
        <v>199</v>
      </c>
      <c r="E42" s="2" t="s">
        <v>200</v>
      </c>
      <c r="F42" s="2">
        <v>0</v>
      </c>
      <c r="G42" s="15">
        <v>2</v>
      </c>
      <c r="H42" s="11">
        <v>0</v>
      </c>
      <c r="I42" s="11">
        <v>0</v>
      </c>
      <c r="J42" s="11">
        <v>0</v>
      </c>
      <c r="K42" s="15">
        <v>2</v>
      </c>
      <c r="L42" s="11">
        <f t="shared" si="9"/>
        <v>2</v>
      </c>
      <c r="M42" s="2" t="s">
        <v>151</v>
      </c>
      <c r="N42" s="79"/>
      <c r="O42" s="86"/>
      <c r="P42" s="52">
        <v>2</v>
      </c>
      <c r="Q42" s="197">
        <f t="shared" si="1"/>
        <v>1</v>
      </c>
      <c r="R42" s="180"/>
      <c r="S42" s="9" t="s">
        <v>201</v>
      </c>
      <c r="T42" s="178" t="s">
        <v>460</v>
      </c>
      <c r="U42" s="166" t="s">
        <v>428</v>
      </c>
      <c r="V42" s="1"/>
      <c r="W42" s="1"/>
      <c r="X42" s="1"/>
      <c r="Y42" s="1"/>
      <c r="Z42" s="1"/>
    </row>
    <row r="43" spans="1:29" ht="108.75" customHeight="1" x14ac:dyDescent="0.2">
      <c r="A43" s="90"/>
      <c r="B43" s="79"/>
      <c r="C43" s="2" t="s">
        <v>202</v>
      </c>
      <c r="D43" s="2" t="s">
        <v>203</v>
      </c>
      <c r="E43" s="2" t="s">
        <v>204</v>
      </c>
      <c r="F43" s="2">
        <v>12</v>
      </c>
      <c r="G43" s="11">
        <v>14</v>
      </c>
      <c r="H43" s="11">
        <v>0</v>
      </c>
      <c r="I43" s="11">
        <v>4</v>
      </c>
      <c r="J43" s="11">
        <v>10</v>
      </c>
      <c r="K43" s="11">
        <v>0</v>
      </c>
      <c r="L43" s="11">
        <f t="shared" si="9"/>
        <v>14</v>
      </c>
      <c r="M43" s="2" t="s">
        <v>151</v>
      </c>
      <c r="N43" s="79"/>
      <c r="O43" s="86"/>
      <c r="P43" s="52">
        <v>20</v>
      </c>
      <c r="Q43" s="197">
        <f t="shared" si="1"/>
        <v>1.4285714285714286</v>
      </c>
      <c r="R43" s="180"/>
      <c r="S43" s="9" t="s">
        <v>205</v>
      </c>
      <c r="T43" s="13" t="s">
        <v>206</v>
      </c>
      <c r="U43" s="177" t="s">
        <v>428</v>
      </c>
      <c r="V43" s="1"/>
      <c r="W43" s="1"/>
      <c r="X43" s="1"/>
      <c r="Y43" s="1"/>
      <c r="Z43" s="1"/>
    </row>
    <row r="44" spans="1:29" ht="299.25" customHeight="1" x14ac:dyDescent="0.2">
      <c r="A44" s="90"/>
      <c r="B44" s="79"/>
      <c r="C44" s="2" t="s">
        <v>207</v>
      </c>
      <c r="D44" s="2" t="s">
        <v>208</v>
      </c>
      <c r="E44" s="2" t="s">
        <v>209</v>
      </c>
      <c r="F44" s="11">
        <v>4</v>
      </c>
      <c r="G44" s="11">
        <v>4</v>
      </c>
      <c r="H44" s="11">
        <v>0</v>
      </c>
      <c r="I44" s="11">
        <v>1</v>
      </c>
      <c r="J44" s="11">
        <v>2</v>
      </c>
      <c r="K44" s="11">
        <v>1</v>
      </c>
      <c r="L44" s="11">
        <f t="shared" si="9"/>
        <v>4</v>
      </c>
      <c r="M44" s="2" t="s">
        <v>151</v>
      </c>
      <c r="N44" s="79"/>
      <c r="O44" s="86"/>
      <c r="P44" s="52">
        <v>5</v>
      </c>
      <c r="Q44" s="197">
        <f t="shared" si="1"/>
        <v>1.25</v>
      </c>
      <c r="R44" s="180"/>
      <c r="S44" s="9" t="s">
        <v>210</v>
      </c>
      <c r="T44" s="31" t="s">
        <v>211</v>
      </c>
      <c r="U44" s="177" t="s">
        <v>428</v>
      </c>
      <c r="V44" s="1"/>
      <c r="W44" s="1"/>
      <c r="X44" s="1"/>
      <c r="Y44" s="1"/>
      <c r="Z44" s="1"/>
    </row>
    <row r="45" spans="1:29" ht="132.75" customHeight="1" x14ac:dyDescent="0.2">
      <c r="A45" s="90"/>
      <c r="B45" s="79"/>
      <c r="C45" s="2" t="s">
        <v>212</v>
      </c>
      <c r="D45" s="2" t="s">
        <v>213</v>
      </c>
      <c r="E45" s="2" t="s">
        <v>214</v>
      </c>
      <c r="F45" s="3">
        <v>0</v>
      </c>
      <c r="G45" s="2">
        <v>1</v>
      </c>
      <c r="H45" s="3">
        <v>0</v>
      </c>
      <c r="I45" s="3">
        <v>0</v>
      </c>
      <c r="J45" s="3">
        <v>1</v>
      </c>
      <c r="K45" s="3">
        <v>0</v>
      </c>
      <c r="L45" s="11">
        <f t="shared" si="9"/>
        <v>1</v>
      </c>
      <c r="M45" s="2" t="s">
        <v>151</v>
      </c>
      <c r="N45" s="79"/>
      <c r="O45" s="86"/>
      <c r="P45" s="52">
        <v>1</v>
      </c>
      <c r="Q45" s="197">
        <f t="shared" si="1"/>
        <v>1</v>
      </c>
      <c r="R45" s="180"/>
      <c r="S45" s="9" t="s">
        <v>215</v>
      </c>
      <c r="T45" s="13" t="s">
        <v>70</v>
      </c>
      <c r="U45" s="177" t="s">
        <v>428</v>
      </c>
      <c r="V45" s="1"/>
      <c r="W45" s="1"/>
      <c r="X45" s="1"/>
      <c r="Y45" s="1"/>
      <c r="Z45" s="1"/>
    </row>
    <row r="46" spans="1:29" ht="255" customHeight="1" x14ac:dyDescent="0.2">
      <c r="A46" s="90"/>
      <c r="B46" s="79"/>
      <c r="C46" s="2" t="s">
        <v>216</v>
      </c>
      <c r="D46" s="2" t="s">
        <v>217</v>
      </c>
      <c r="E46" s="2" t="s">
        <v>218</v>
      </c>
      <c r="F46" s="2">
        <v>1</v>
      </c>
      <c r="G46" s="2">
        <v>3</v>
      </c>
      <c r="H46" s="3">
        <v>0</v>
      </c>
      <c r="I46" s="3">
        <v>1</v>
      </c>
      <c r="J46" s="3">
        <v>1</v>
      </c>
      <c r="K46" s="3">
        <v>1</v>
      </c>
      <c r="L46" s="11">
        <f t="shared" si="9"/>
        <v>3</v>
      </c>
      <c r="M46" s="2" t="s">
        <v>151</v>
      </c>
      <c r="N46" s="79"/>
      <c r="O46" s="86"/>
      <c r="P46" s="52">
        <v>3</v>
      </c>
      <c r="Q46" s="197">
        <f t="shared" si="1"/>
        <v>1</v>
      </c>
      <c r="R46" s="180"/>
      <c r="S46" s="9" t="s">
        <v>219</v>
      </c>
      <c r="T46" s="13" t="s">
        <v>220</v>
      </c>
      <c r="U46" s="177" t="s">
        <v>428</v>
      </c>
      <c r="V46" s="1"/>
      <c r="W46" s="1"/>
      <c r="X46" s="1"/>
      <c r="Y46" s="1"/>
      <c r="Z46" s="1"/>
    </row>
    <row r="47" spans="1:29" ht="132.75" customHeight="1" x14ac:dyDescent="0.2">
      <c r="A47" s="90"/>
      <c r="B47" s="79"/>
      <c r="C47" s="2" t="s">
        <v>221</v>
      </c>
      <c r="D47" s="2" t="s">
        <v>222</v>
      </c>
      <c r="E47" s="2" t="s">
        <v>67</v>
      </c>
      <c r="F47" s="3">
        <v>1</v>
      </c>
      <c r="G47" s="3">
        <v>3</v>
      </c>
      <c r="H47" s="3">
        <v>0</v>
      </c>
      <c r="I47" s="3">
        <v>1</v>
      </c>
      <c r="J47" s="3">
        <v>1</v>
      </c>
      <c r="K47" s="3">
        <v>1</v>
      </c>
      <c r="L47" s="3">
        <v>3</v>
      </c>
      <c r="M47" s="2" t="s">
        <v>151</v>
      </c>
      <c r="N47" s="79"/>
      <c r="O47" s="86"/>
      <c r="P47" s="52">
        <v>3</v>
      </c>
      <c r="Q47" s="197">
        <f t="shared" si="1"/>
        <v>1</v>
      </c>
      <c r="R47" s="180"/>
      <c r="S47" s="9" t="s">
        <v>223</v>
      </c>
      <c r="T47" s="146" t="s">
        <v>461</v>
      </c>
      <c r="U47" s="177" t="s">
        <v>428</v>
      </c>
      <c r="V47" s="1"/>
      <c r="W47" s="1"/>
      <c r="X47" s="1"/>
      <c r="Y47" s="1"/>
      <c r="Z47" s="1"/>
    </row>
    <row r="48" spans="1:29" ht="234" customHeight="1" x14ac:dyDescent="0.2">
      <c r="A48" s="90"/>
      <c r="B48" s="79"/>
      <c r="C48" s="77" t="s">
        <v>224</v>
      </c>
      <c r="D48" s="2" t="s">
        <v>225</v>
      </c>
      <c r="E48" s="2" t="s">
        <v>67</v>
      </c>
      <c r="F48" s="8">
        <v>0</v>
      </c>
      <c r="G48" s="8">
        <v>0.5</v>
      </c>
      <c r="H48" s="8">
        <v>0.1</v>
      </c>
      <c r="I48" s="8">
        <v>0.3</v>
      </c>
      <c r="J48" s="8">
        <v>0.4</v>
      </c>
      <c r="K48" s="8">
        <v>0.5</v>
      </c>
      <c r="L48" s="8">
        <v>0.5</v>
      </c>
      <c r="M48" s="2" t="s">
        <v>151</v>
      </c>
      <c r="N48" s="79"/>
      <c r="O48" s="86"/>
      <c r="P48" s="119">
        <v>0.8</v>
      </c>
      <c r="Q48" s="197">
        <f t="shared" si="1"/>
        <v>1.6</v>
      </c>
      <c r="R48" s="180"/>
      <c r="S48" s="9" t="s">
        <v>226</v>
      </c>
      <c r="T48" s="178" t="s">
        <v>227</v>
      </c>
      <c r="U48" s="177" t="s">
        <v>428</v>
      </c>
      <c r="V48" s="1"/>
      <c r="W48" s="1"/>
      <c r="X48" s="1"/>
      <c r="Y48" s="1"/>
      <c r="Z48" s="1"/>
    </row>
    <row r="49" spans="1:26" ht="132.75" customHeight="1" thickBot="1" x14ac:dyDescent="0.25">
      <c r="A49" s="106"/>
      <c r="B49" s="185"/>
      <c r="C49" s="185"/>
      <c r="D49" s="27" t="s">
        <v>228</v>
      </c>
      <c r="E49" s="27" t="s">
        <v>67</v>
      </c>
      <c r="F49" s="28">
        <v>0</v>
      </c>
      <c r="G49" s="28">
        <v>0.5</v>
      </c>
      <c r="H49" s="28">
        <v>0.1</v>
      </c>
      <c r="I49" s="28">
        <v>0.3</v>
      </c>
      <c r="J49" s="28">
        <v>0.4</v>
      </c>
      <c r="K49" s="28">
        <v>0.5</v>
      </c>
      <c r="L49" s="28">
        <f t="shared" ref="L49:L50" si="14">G49</f>
        <v>0.5</v>
      </c>
      <c r="M49" s="27" t="s">
        <v>151</v>
      </c>
      <c r="N49" s="185"/>
      <c r="O49" s="86"/>
      <c r="P49" s="203">
        <v>0.5</v>
      </c>
      <c r="Q49" s="197">
        <f t="shared" si="1"/>
        <v>1</v>
      </c>
      <c r="R49" s="180"/>
      <c r="S49" s="186" t="s">
        <v>229</v>
      </c>
      <c r="T49" s="187" t="s">
        <v>461</v>
      </c>
      <c r="U49" s="188" t="s">
        <v>428</v>
      </c>
      <c r="V49" s="1"/>
      <c r="W49" s="1"/>
      <c r="X49" s="1"/>
      <c r="Y49" s="1"/>
      <c r="Z49" s="1"/>
    </row>
    <row r="50" spans="1:26" s="183" customFormat="1" ht="132.75" customHeight="1" thickBot="1" x14ac:dyDescent="0.25">
      <c r="A50" s="189" t="s">
        <v>230</v>
      </c>
      <c r="B50" s="190" t="s">
        <v>231</v>
      </c>
      <c r="C50" s="190" t="s">
        <v>232</v>
      </c>
      <c r="D50" s="190" t="s">
        <v>233</v>
      </c>
      <c r="E50" s="190" t="s">
        <v>234</v>
      </c>
      <c r="F50" s="191">
        <v>0.8</v>
      </c>
      <c r="G50" s="191">
        <v>0.9</v>
      </c>
      <c r="H50" s="191">
        <f>G50/4</f>
        <v>0.22500000000000001</v>
      </c>
      <c r="I50" s="191">
        <f>H50+H50</f>
        <v>0.45</v>
      </c>
      <c r="J50" s="191">
        <f>I50+H50</f>
        <v>0.67500000000000004</v>
      </c>
      <c r="K50" s="191">
        <f>J50+H50</f>
        <v>0.9</v>
      </c>
      <c r="L50" s="191">
        <f t="shared" si="14"/>
        <v>0.9</v>
      </c>
      <c r="M50" s="190" t="s">
        <v>30</v>
      </c>
      <c r="N50" s="192">
        <v>50000000</v>
      </c>
      <c r="O50" s="193" t="s">
        <v>46</v>
      </c>
      <c r="P50" s="194">
        <v>1</v>
      </c>
      <c r="Q50" s="197">
        <f t="shared" si="1"/>
        <v>1.1111111111111112</v>
      </c>
      <c r="R50" s="192">
        <v>50000000</v>
      </c>
      <c r="S50" s="181" t="s">
        <v>462</v>
      </c>
      <c r="T50" s="195"/>
      <c r="U50" s="196" t="s">
        <v>430</v>
      </c>
      <c r="V50" s="182"/>
      <c r="W50" s="182"/>
      <c r="X50" s="182"/>
      <c r="Y50" s="182"/>
      <c r="Z50" s="182"/>
    </row>
    <row r="51" spans="1:26" ht="15.75" customHeight="1" thickBot="1" x14ac:dyDescent="0.25">
      <c r="A51" s="32"/>
      <c r="B51" s="32"/>
      <c r="C51" s="32"/>
      <c r="D51" s="32"/>
      <c r="E51" s="32"/>
      <c r="F51" s="32"/>
      <c r="G51" s="32"/>
      <c r="H51" s="32"/>
      <c r="I51" s="32"/>
      <c r="J51" s="32"/>
      <c r="K51" s="32"/>
      <c r="L51" s="33"/>
      <c r="M51" s="32"/>
      <c r="N51" s="32"/>
      <c r="O51" s="32"/>
      <c r="P51" s="53"/>
      <c r="Q51" s="53"/>
      <c r="R51" s="53"/>
      <c r="S51" s="34"/>
      <c r="T51" s="1"/>
      <c r="U51" s="135"/>
      <c r="V51" s="1"/>
      <c r="W51" s="1"/>
      <c r="X51" s="1"/>
      <c r="Y51" s="1"/>
      <c r="Z51" s="1"/>
    </row>
    <row r="52" spans="1:26" ht="62.25" customHeight="1" x14ac:dyDescent="0.2">
      <c r="A52" s="32"/>
      <c r="B52" s="32"/>
      <c r="C52" s="32"/>
      <c r="D52" s="32"/>
      <c r="E52" s="32"/>
      <c r="F52" s="32"/>
      <c r="G52" s="32"/>
      <c r="H52" s="32"/>
      <c r="I52" s="32"/>
      <c r="J52" s="32"/>
      <c r="K52" s="32"/>
      <c r="L52" s="32"/>
      <c r="M52" s="35" t="s">
        <v>235</v>
      </c>
      <c r="N52" s="36">
        <f>SUM(N5:N50)</f>
        <v>1552976417</v>
      </c>
      <c r="O52" s="32"/>
      <c r="P52" s="53"/>
      <c r="Q52" s="53"/>
      <c r="R52" s="53"/>
      <c r="S52" s="34"/>
      <c r="T52" s="1"/>
      <c r="U52" s="135"/>
      <c r="V52" s="1"/>
      <c r="W52" s="1"/>
      <c r="X52" s="1"/>
      <c r="Y52" s="1"/>
      <c r="Z52" s="1"/>
    </row>
    <row r="53" spans="1:26" ht="15.75" customHeight="1" x14ac:dyDescent="0.2">
      <c r="A53" s="32"/>
      <c r="B53" s="32"/>
      <c r="C53" s="32"/>
      <c r="D53" s="32"/>
      <c r="E53" s="32"/>
      <c r="F53" s="32"/>
      <c r="G53" s="32"/>
      <c r="H53" s="32"/>
      <c r="I53" s="32"/>
      <c r="J53" s="32"/>
      <c r="K53" s="32"/>
      <c r="L53" s="32"/>
      <c r="M53" s="32"/>
      <c r="N53" s="32"/>
      <c r="O53" s="34"/>
      <c r="P53" s="53"/>
      <c r="Q53" s="53"/>
      <c r="R53" s="53"/>
      <c r="S53" s="34"/>
      <c r="T53" s="1"/>
      <c r="U53" s="135"/>
      <c r="V53" s="1"/>
      <c r="W53" s="1"/>
      <c r="X53" s="1"/>
      <c r="Y53" s="1"/>
      <c r="Z53" s="1"/>
    </row>
    <row r="54" spans="1:26" ht="15.75" customHeight="1" x14ac:dyDescent="0.2">
      <c r="A54" s="32"/>
      <c r="B54" s="32"/>
      <c r="C54" s="32"/>
      <c r="D54" s="32"/>
      <c r="E54" s="32"/>
      <c r="F54" s="32"/>
      <c r="G54" s="32"/>
      <c r="H54" s="32"/>
      <c r="I54" s="32"/>
      <c r="J54" s="32"/>
      <c r="K54" s="32"/>
      <c r="L54" s="32"/>
      <c r="M54" s="32"/>
      <c r="N54" s="32"/>
      <c r="O54" s="34"/>
      <c r="P54" s="53"/>
      <c r="Q54" s="53"/>
      <c r="R54" s="53"/>
      <c r="S54" s="34"/>
      <c r="T54" s="1"/>
      <c r="U54" s="135"/>
      <c r="V54" s="1"/>
      <c r="W54" s="1"/>
      <c r="X54" s="1"/>
      <c r="Y54" s="1"/>
      <c r="Z54" s="1"/>
    </row>
    <row r="55" spans="1:26" ht="15.75" customHeight="1" x14ac:dyDescent="0.2">
      <c r="A55" s="32"/>
      <c r="B55" s="32"/>
      <c r="C55" s="32"/>
      <c r="D55" s="32"/>
      <c r="E55" s="32"/>
      <c r="F55" s="32"/>
      <c r="G55" s="32"/>
      <c r="H55" s="32"/>
      <c r="I55" s="32"/>
      <c r="J55" s="32"/>
      <c r="K55" s="32"/>
      <c r="L55" s="32"/>
      <c r="M55" s="1"/>
      <c r="N55" s="1"/>
      <c r="O55" s="1"/>
      <c r="P55" s="53"/>
      <c r="Q55" s="53"/>
      <c r="R55" s="53"/>
      <c r="S55" s="34"/>
      <c r="T55" s="1"/>
      <c r="U55" s="135"/>
      <c r="V55" s="1"/>
      <c r="W55" s="1"/>
      <c r="X55" s="1"/>
      <c r="Y55" s="1"/>
      <c r="Z55" s="1"/>
    </row>
    <row r="56" spans="1:26" ht="42.75" customHeight="1" x14ac:dyDescent="0.2">
      <c r="A56" s="32"/>
      <c r="B56" s="1"/>
      <c r="C56" s="1"/>
      <c r="D56" s="32"/>
      <c r="E56" s="32"/>
      <c r="F56" s="32"/>
      <c r="G56" s="32"/>
      <c r="H56" s="32"/>
      <c r="I56" s="32"/>
      <c r="J56" s="32"/>
      <c r="K56" s="32"/>
      <c r="L56" s="32"/>
      <c r="M56" s="1"/>
      <c r="N56" s="1"/>
      <c r="O56" s="1"/>
      <c r="P56" s="53"/>
      <c r="Q56" s="53"/>
      <c r="R56" s="53"/>
      <c r="S56" s="34"/>
      <c r="T56" s="1"/>
      <c r="U56" s="135"/>
      <c r="V56" s="1"/>
      <c r="W56" s="1"/>
      <c r="X56" s="1"/>
      <c r="Y56" s="1"/>
      <c r="Z56" s="1"/>
    </row>
    <row r="57" spans="1:26" ht="42.75" customHeight="1" x14ac:dyDescent="0.2">
      <c r="A57" s="32"/>
      <c r="B57" s="1"/>
      <c r="C57" s="1"/>
      <c r="D57" s="32"/>
      <c r="E57" s="32"/>
      <c r="F57" s="32"/>
      <c r="G57" s="32"/>
      <c r="H57" s="32"/>
      <c r="I57" s="32"/>
      <c r="J57" s="32"/>
      <c r="K57" s="32"/>
      <c r="L57" s="32"/>
      <c r="M57" s="1"/>
      <c r="N57" s="37"/>
      <c r="O57" s="1"/>
      <c r="P57" s="53"/>
      <c r="Q57" s="53"/>
      <c r="R57" s="53"/>
      <c r="S57" s="34"/>
      <c r="T57" s="1"/>
      <c r="U57" s="135"/>
      <c r="V57" s="1"/>
      <c r="W57" s="1"/>
      <c r="X57" s="1"/>
      <c r="Y57" s="1"/>
      <c r="Z57" s="1"/>
    </row>
    <row r="58" spans="1:26" ht="42.75" customHeight="1" x14ac:dyDescent="0.2">
      <c r="A58" s="32"/>
      <c r="B58" s="1"/>
      <c r="C58" s="1"/>
      <c r="D58" s="32"/>
      <c r="E58" s="32"/>
      <c r="F58" s="32"/>
      <c r="G58" s="32"/>
      <c r="H58" s="32"/>
      <c r="I58" s="32"/>
      <c r="J58" s="32"/>
      <c r="K58" s="32"/>
      <c r="L58" s="32"/>
      <c r="M58" s="1"/>
      <c r="N58" s="38"/>
      <c r="O58" s="1"/>
      <c r="P58" s="53"/>
      <c r="Q58" s="53"/>
      <c r="R58" s="53"/>
      <c r="S58" s="34"/>
      <c r="T58" s="1"/>
      <c r="U58" s="135"/>
      <c r="V58" s="1"/>
      <c r="W58" s="1"/>
      <c r="X58" s="1"/>
      <c r="Y58" s="1"/>
      <c r="Z58" s="1"/>
    </row>
    <row r="59" spans="1:26" ht="42.75" customHeight="1" x14ac:dyDescent="0.2">
      <c r="A59" s="32"/>
      <c r="B59" s="1"/>
      <c r="C59" s="1"/>
      <c r="D59" s="32"/>
      <c r="E59" s="32"/>
      <c r="F59" s="32"/>
      <c r="G59" s="32"/>
      <c r="H59" s="32"/>
      <c r="I59" s="32"/>
      <c r="J59" s="32"/>
      <c r="K59" s="32"/>
      <c r="L59" s="32"/>
      <c r="M59" s="1"/>
      <c r="N59" s="39"/>
      <c r="O59" s="1"/>
      <c r="P59" s="53"/>
      <c r="Q59" s="53"/>
      <c r="R59" s="53"/>
      <c r="S59" s="34"/>
      <c r="T59" s="1"/>
      <c r="U59" s="135"/>
      <c r="V59" s="1"/>
      <c r="W59" s="1"/>
      <c r="X59" s="1"/>
      <c r="Y59" s="1"/>
      <c r="Z59" s="1"/>
    </row>
    <row r="60" spans="1:26" ht="30" customHeight="1" x14ac:dyDescent="0.2">
      <c r="A60" s="32"/>
      <c r="B60" s="1"/>
      <c r="C60" s="1"/>
      <c r="D60" s="32"/>
      <c r="E60" s="32"/>
      <c r="F60" s="32"/>
      <c r="G60" s="32"/>
      <c r="H60" s="32"/>
      <c r="I60" s="32"/>
      <c r="J60" s="32"/>
      <c r="K60" s="32"/>
      <c r="L60" s="32"/>
      <c r="M60" s="1"/>
      <c r="N60" s="38"/>
      <c r="O60" s="1"/>
      <c r="P60" s="53"/>
      <c r="Q60" s="53"/>
      <c r="R60" s="53"/>
      <c r="S60" s="34"/>
      <c r="T60" s="1"/>
      <c r="U60" s="135"/>
      <c r="V60" s="1"/>
      <c r="W60" s="1"/>
      <c r="X60" s="1"/>
      <c r="Y60" s="1"/>
      <c r="Z60" s="1"/>
    </row>
    <row r="61" spans="1:26" ht="33.75" customHeight="1" x14ac:dyDescent="0.2">
      <c r="A61" s="32"/>
      <c r="B61" s="1"/>
      <c r="C61" s="1"/>
      <c r="D61" s="32"/>
      <c r="E61" s="32"/>
      <c r="F61" s="32"/>
      <c r="G61" s="32"/>
      <c r="H61" s="32"/>
      <c r="I61" s="32"/>
      <c r="J61" s="32"/>
      <c r="K61" s="32"/>
      <c r="L61" s="32"/>
      <c r="M61" s="1"/>
      <c r="N61" s="38"/>
      <c r="O61" s="1"/>
      <c r="P61" s="53"/>
      <c r="Q61" s="53"/>
      <c r="R61" s="53"/>
      <c r="S61" s="34"/>
      <c r="T61" s="1"/>
      <c r="U61" s="135"/>
      <c r="V61" s="1"/>
      <c r="W61" s="1"/>
      <c r="X61" s="1"/>
      <c r="Y61" s="1"/>
      <c r="Z61" s="1"/>
    </row>
    <row r="62" spans="1:26" ht="66.75" customHeight="1" x14ac:dyDescent="0.2">
      <c r="A62" s="32"/>
      <c r="B62" s="1"/>
      <c r="C62" s="1"/>
      <c r="D62" s="32"/>
      <c r="E62" s="32"/>
      <c r="F62" s="32"/>
      <c r="G62" s="32"/>
      <c r="H62" s="32"/>
      <c r="I62" s="32"/>
      <c r="J62" s="32"/>
      <c r="K62" s="32"/>
      <c r="L62" s="32"/>
      <c r="M62" s="1"/>
      <c r="N62" s="38"/>
      <c r="O62" s="1"/>
      <c r="P62" s="53"/>
      <c r="Q62" s="53"/>
      <c r="R62" s="53"/>
      <c r="S62" s="34"/>
      <c r="T62" s="1"/>
      <c r="U62" s="135"/>
      <c r="V62" s="1"/>
      <c r="W62" s="1"/>
      <c r="X62" s="1"/>
      <c r="Y62" s="1"/>
      <c r="Z62" s="1"/>
    </row>
    <row r="63" spans="1:26" ht="66.75" customHeight="1" x14ac:dyDescent="0.2">
      <c r="A63" s="32"/>
      <c r="B63" s="1"/>
      <c r="C63" s="1"/>
      <c r="D63" s="32"/>
      <c r="E63" s="32"/>
      <c r="F63" s="32"/>
      <c r="G63" s="32"/>
      <c r="H63" s="32"/>
      <c r="I63" s="32"/>
      <c r="J63" s="32"/>
      <c r="K63" s="32"/>
      <c r="L63" s="32"/>
      <c r="M63" s="1"/>
      <c r="N63" s="38"/>
      <c r="O63" s="1"/>
      <c r="P63" s="53"/>
      <c r="Q63" s="53"/>
      <c r="R63" s="53"/>
      <c r="S63" s="34"/>
      <c r="T63" s="1"/>
      <c r="U63" s="135"/>
      <c r="V63" s="1"/>
      <c r="W63" s="1"/>
      <c r="X63" s="1"/>
      <c r="Y63" s="1"/>
      <c r="Z63" s="1"/>
    </row>
    <row r="64" spans="1:26" ht="60.75" customHeight="1" x14ac:dyDescent="0.2">
      <c r="A64" s="32"/>
      <c r="B64" s="1"/>
      <c r="C64" s="1"/>
      <c r="D64" s="32"/>
      <c r="E64" s="32"/>
      <c r="F64" s="32"/>
      <c r="G64" s="32"/>
      <c r="H64" s="32"/>
      <c r="I64" s="32"/>
      <c r="J64" s="32"/>
      <c r="K64" s="32"/>
      <c r="L64" s="32"/>
      <c r="M64" s="1"/>
      <c r="N64" s="38"/>
      <c r="O64" s="1"/>
      <c r="P64" s="53"/>
      <c r="Q64" s="53"/>
      <c r="R64" s="53"/>
      <c r="S64" s="34"/>
      <c r="T64" s="1"/>
      <c r="U64" s="135"/>
      <c r="V64" s="1"/>
      <c r="W64" s="1"/>
      <c r="X64" s="1"/>
      <c r="Y64" s="1"/>
      <c r="Z64" s="1"/>
    </row>
    <row r="65" spans="1:26" ht="60.75" customHeight="1" x14ac:dyDescent="0.2">
      <c r="A65" s="32"/>
      <c r="B65" s="1"/>
      <c r="C65" s="1"/>
      <c r="D65" s="32"/>
      <c r="E65" s="32"/>
      <c r="F65" s="32"/>
      <c r="G65" s="32"/>
      <c r="H65" s="32"/>
      <c r="I65" s="32"/>
      <c r="J65" s="32"/>
      <c r="K65" s="32"/>
      <c r="L65" s="32"/>
      <c r="M65" s="1"/>
      <c r="N65" s="38"/>
      <c r="O65" s="1"/>
      <c r="P65" s="53"/>
      <c r="Q65" s="53"/>
      <c r="R65" s="53"/>
      <c r="S65" s="34"/>
      <c r="T65" s="1"/>
      <c r="U65" s="135"/>
      <c r="V65" s="1"/>
      <c r="W65" s="1"/>
      <c r="X65" s="1"/>
      <c r="Y65" s="1"/>
      <c r="Z65" s="1"/>
    </row>
    <row r="66" spans="1:26" ht="82.5" customHeight="1" x14ac:dyDescent="0.2">
      <c r="A66" s="32"/>
      <c r="B66" s="1"/>
      <c r="C66" s="1"/>
      <c r="D66" s="32">
        <f>39+46</f>
        <v>85</v>
      </c>
      <c r="E66" s="32"/>
      <c r="F66" s="32"/>
      <c r="G66" s="32"/>
      <c r="H66" s="32"/>
      <c r="I66" s="32"/>
      <c r="J66" s="32"/>
      <c r="K66" s="32"/>
      <c r="L66" s="32"/>
      <c r="M66" s="1"/>
      <c r="N66" s="38"/>
      <c r="O66" s="1"/>
      <c r="P66" s="53"/>
      <c r="Q66" s="53"/>
      <c r="R66" s="53"/>
      <c r="S66" s="34"/>
      <c r="T66" s="1"/>
      <c r="U66" s="135"/>
      <c r="V66" s="1"/>
      <c r="W66" s="1"/>
      <c r="X66" s="1"/>
      <c r="Y66" s="1"/>
      <c r="Z66" s="1"/>
    </row>
    <row r="67" spans="1:26" ht="15.75" customHeight="1" x14ac:dyDescent="0.2">
      <c r="A67" s="32"/>
      <c r="B67" s="32"/>
      <c r="C67" s="32"/>
      <c r="D67" s="40">
        <f>24+21</f>
        <v>45</v>
      </c>
      <c r="E67" s="32"/>
      <c r="F67" s="32"/>
      <c r="G67" s="32"/>
      <c r="H67" s="32"/>
      <c r="I67" s="32"/>
      <c r="J67" s="32"/>
      <c r="K67" s="32"/>
      <c r="L67" s="32"/>
      <c r="M67" s="32"/>
      <c r="N67" s="32"/>
      <c r="O67" s="34"/>
      <c r="P67" s="53"/>
      <c r="Q67" s="53"/>
      <c r="R67" s="53"/>
      <c r="S67" s="34"/>
      <c r="T67" s="1"/>
      <c r="U67" s="135"/>
      <c r="V67" s="1"/>
      <c r="W67" s="1"/>
      <c r="X67" s="1"/>
      <c r="Y67" s="1"/>
      <c r="Z67" s="1"/>
    </row>
    <row r="68" spans="1:26" ht="15.75" customHeight="1" x14ac:dyDescent="0.2">
      <c r="A68" s="32"/>
      <c r="B68" s="32"/>
      <c r="C68" s="32"/>
      <c r="D68" s="41">
        <f>D67/D66</f>
        <v>0.52941176470588236</v>
      </c>
      <c r="E68" s="32"/>
      <c r="F68" s="32"/>
      <c r="G68" s="32"/>
      <c r="H68" s="32"/>
      <c r="I68" s="32"/>
      <c r="J68" s="32"/>
      <c r="K68" s="32"/>
      <c r="L68" s="32"/>
      <c r="M68" s="32"/>
      <c r="N68" s="32"/>
      <c r="O68" s="34"/>
      <c r="P68" s="53"/>
      <c r="Q68" s="53"/>
      <c r="R68" s="53"/>
      <c r="S68" s="34"/>
      <c r="T68" s="1"/>
      <c r="U68" s="135"/>
      <c r="V68" s="1"/>
      <c r="W68" s="1"/>
      <c r="X68" s="1"/>
      <c r="Y68" s="1"/>
      <c r="Z68" s="1"/>
    </row>
    <row r="69" spans="1:26" ht="15.75" customHeight="1" x14ac:dyDescent="0.2">
      <c r="A69" s="32"/>
      <c r="B69" s="32"/>
      <c r="C69" s="32"/>
      <c r="D69" s="32"/>
      <c r="E69" s="32"/>
      <c r="F69" s="32"/>
      <c r="G69" s="32"/>
      <c r="H69" s="32"/>
      <c r="I69" s="32"/>
      <c r="J69" s="32"/>
      <c r="K69" s="32"/>
      <c r="L69" s="32"/>
      <c r="M69" s="32"/>
      <c r="N69" s="32"/>
      <c r="O69" s="34"/>
      <c r="P69" s="53"/>
      <c r="Q69" s="53"/>
      <c r="R69" s="53"/>
      <c r="S69" s="34"/>
      <c r="T69" s="1"/>
      <c r="U69" s="135"/>
      <c r="V69" s="1"/>
      <c r="W69" s="1"/>
      <c r="X69" s="1"/>
      <c r="Y69" s="1"/>
      <c r="Z69" s="1"/>
    </row>
    <row r="70" spans="1:26" ht="15.75" customHeight="1" x14ac:dyDescent="0.2">
      <c r="A70" s="32"/>
      <c r="B70" s="32"/>
      <c r="C70" s="32"/>
      <c r="D70" s="32"/>
      <c r="E70" s="32"/>
      <c r="F70" s="32"/>
      <c r="G70" s="32"/>
      <c r="H70" s="32"/>
      <c r="I70" s="32"/>
      <c r="J70" s="32"/>
      <c r="K70" s="32"/>
      <c r="L70" s="32"/>
      <c r="M70" s="32"/>
      <c r="N70" s="32"/>
      <c r="O70" s="34"/>
      <c r="P70" s="53"/>
      <c r="Q70" s="53"/>
      <c r="R70" s="53"/>
      <c r="S70" s="34"/>
      <c r="T70" s="1"/>
      <c r="U70" s="135"/>
      <c r="V70" s="1"/>
      <c r="W70" s="1"/>
      <c r="X70" s="1"/>
      <c r="Y70" s="1"/>
      <c r="Z70" s="1"/>
    </row>
    <row r="71" spans="1:26" ht="15.75" customHeight="1" x14ac:dyDescent="0.2">
      <c r="A71" s="32"/>
      <c r="B71" s="32"/>
      <c r="C71" s="32"/>
      <c r="D71" s="32"/>
      <c r="E71" s="32"/>
      <c r="F71" s="32"/>
      <c r="G71" s="32"/>
      <c r="H71" s="32"/>
      <c r="I71" s="32"/>
      <c r="J71" s="32"/>
      <c r="K71" s="32"/>
      <c r="L71" s="32"/>
      <c r="M71" s="32"/>
      <c r="N71" s="32"/>
      <c r="O71" s="34"/>
      <c r="P71" s="53"/>
      <c r="Q71" s="53"/>
      <c r="R71" s="53"/>
      <c r="S71" s="34"/>
      <c r="T71" s="1"/>
      <c r="U71" s="135"/>
      <c r="V71" s="1"/>
      <c r="W71" s="1"/>
      <c r="X71" s="1"/>
      <c r="Y71" s="1"/>
      <c r="Z71" s="1"/>
    </row>
    <row r="72" spans="1:26" ht="15.75" customHeight="1" x14ac:dyDescent="0.2">
      <c r="A72" s="32"/>
      <c r="B72" s="32"/>
      <c r="C72" s="32"/>
      <c r="D72" s="32"/>
      <c r="E72" s="32"/>
      <c r="F72" s="32"/>
      <c r="G72" s="32"/>
      <c r="H72" s="32"/>
      <c r="I72" s="32"/>
      <c r="J72" s="32"/>
      <c r="K72" s="32"/>
      <c r="L72" s="32"/>
      <c r="M72" s="32"/>
      <c r="N72" s="32"/>
      <c r="O72" s="34"/>
      <c r="P72" s="53"/>
      <c r="Q72" s="53"/>
      <c r="R72" s="53"/>
      <c r="S72" s="34"/>
      <c r="T72" s="1"/>
      <c r="U72" s="135"/>
      <c r="V72" s="1"/>
      <c r="W72" s="1"/>
      <c r="X72" s="1"/>
      <c r="Y72" s="1"/>
      <c r="Z72" s="1"/>
    </row>
    <row r="73" spans="1:26" ht="15.75" customHeight="1" x14ac:dyDescent="0.2">
      <c r="A73" s="32"/>
      <c r="B73" s="32"/>
      <c r="C73" s="32"/>
      <c r="D73" s="32"/>
      <c r="E73" s="32"/>
      <c r="F73" s="32"/>
      <c r="G73" s="32"/>
      <c r="H73" s="32"/>
      <c r="I73" s="32"/>
      <c r="J73" s="32"/>
      <c r="K73" s="32"/>
      <c r="L73" s="32"/>
      <c r="M73" s="32"/>
      <c r="N73" s="32"/>
      <c r="O73" s="34"/>
      <c r="P73" s="53"/>
      <c r="Q73" s="53"/>
      <c r="R73" s="53"/>
      <c r="S73" s="34"/>
      <c r="T73" s="1"/>
      <c r="U73" s="135"/>
      <c r="V73" s="1"/>
      <c r="W73" s="1"/>
      <c r="X73" s="1"/>
      <c r="Y73" s="1"/>
      <c r="Z73" s="1"/>
    </row>
    <row r="74" spans="1:26" ht="15.75" customHeight="1" x14ac:dyDescent="0.2">
      <c r="A74" s="32"/>
      <c r="B74" s="32"/>
      <c r="C74" s="32"/>
      <c r="D74" s="32"/>
      <c r="E74" s="32"/>
      <c r="F74" s="32"/>
      <c r="G74" s="32"/>
      <c r="H74" s="32"/>
      <c r="I74" s="32"/>
      <c r="J74" s="32"/>
      <c r="K74" s="32"/>
      <c r="L74" s="32"/>
      <c r="M74" s="32"/>
      <c r="N74" s="32"/>
      <c r="O74" s="34"/>
      <c r="P74" s="53"/>
      <c r="Q74" s="53"/>
      <c r="R74" s="53"/>
      <c r="S74" s="34"/>
      <c r="T74" s="1"/>
      <c r="U74" s="135"/>
      <c r="V74" s="1"/>
      <c r="W74" s="1"/>
      <c r="X74" s="1"/>
      <c r="Y74" s="1"/>
      <c r="Z74" s="1"/>
    </row>
    <row r="75" spans="1:26" ht="15.75" customHeight="1" x14ac:dyDescent="0.2">
      <c r="A75" s="32"/>
      <c r="B75" s="32"/>
      <c r="C75" s="32"/>
      <c r="D75" s="32"/>
      <c r="E75" s="32"/>
      <c r="F75" s="32"/>
      <c r="G75" s="32"/>
      <c r="H75" s="32"/>
      <c r="I75" s="32"/>
      <c r="J75" s="32"/>
      <c r="K75" s="32"/>
      <c r="L75" s="32"/>
      <c r="M75" s="32"/>
      <c r="N75" s="32"/>
      <c r="O75" s="34"/>
      <c r="P75" s="53"/>
      <c r="Q75" s="53"/>
      <c r="R75" s="53"/>
      <c r="S75" s="34"/>
      <c r="T75" s="1"/>
      <c r="U75" s="135"/>
      <c r="V75" s="1"/>
      <c r="W75" s="1"/>
      <c r="X75" s="1"/>
      <c r="Y75" s="1"/>
      <c r="Z75" s="1"/>
    </row>
    <row r="76" spans="1:26" ht="15.75" customHeight="1" x14ac:dyDescent="0.2">
      <c r="A76" s="32"/>
      <c r="B76" s="32"/>
      <c r="C76" s="32"/>
      <c r="D76" s="32"/>
      <c r="E76" s="32"/>
      <c r="F76" s="32"/>
      <c r="G76" s="32"/>
      <c r="H76" s="32"/>
      <c r="I76" s="32"/>
      <c r="J76" s="32"/>
      <c r="K76" s="32"/>
      <c r="L76" s="32"/>
      <c r="M76" s="32"/>
      <c r="N76" s="32"/>
      <c r="O76" s="34"/>
      <c r="P76" s="53"/>
      <c r="Q76" s="53"/>
      <c r="R76" s="53"/>
      <c r="S76" s="34"/>
      <c r="T76" s="1"/>
      <c r="U76" s="135"/>
      <c r="V76" s="1"/>
      <c r="W76" s="1"/>
      <c r="X76" s="1"/>
      <c r="Y76" s="1"/>
      <c r="Z76" s="1"/>
    </row>
    <row r="77" spans="1:26" ht="15.75" customHeight="1" x14ac:dyDescent="0.2">
      <c r="A77" s="32"/>
      <c r="B77" s="32"/>
      <c r="C77" s="32"/>
      <c r="D77" s="32"/>
      <c r="E77" s="32"/>
      <c r="F77" s="32"/>
      <c r="G77" s="32"/>
      <c r="H77" s="32"/>
      <c r="I77" s="32"/>
      <c r="J77" s="32"/>
      <c r="K77" s="32"/>
      <c r="L77" s="32"/>
      <c r="M77" s="32"/>
      <c r="N77" s="32"/>
      <c r="O77" s="34"/>
      <c r="P77" s="53"/>
      <c r="Q77" s="53"/>
      <c r="R77" s="53"/>
      <c r="S77" s="34"/>
      <c r="T77" s="1"/>
      <c r="U77" s="135"/>
      <c r="V77" s="1"/>
      <c r="W77" s="1"/>
      <c r="X77" s="1"/>
      <c r="Y77" s="1"/>
      <c r="Z77" s="1"/>
    </row>
    <row r="78" spans="1:26" ht="15.75" customHeight="1" x14ac:dyDescent="0.2">
      <c r="A78" s="32"/>
      <c r="B78" s="32"/>
      <c r="C78" s="32"/>
      <c r="D78" s="32"/>
      <c r="E78" s="32"/>
      <c r="F78" s="32"/>
      <c r="G78" s="32"/>
      <c r="H78" s="32"/>
      <c r="I78" s="32"/>
      <c r="J78" s="32"/>
      <c r="K78" s="32"/>
      <c r="L78" s="32"/>
      <c r="M78" s="32"/>
      <c r="N78" s="32"/>
      <c r="O78" s="34"/>
      <c r="P78" s="53"/>
      <c r="Q78" s="53"/>
      <c r="R78" s="53"/>
      <c r="S78" s="34"/>
      <c r="T78" s="1"/>
      <c r="U78" s="135"/>
      <c r="V78" s="1"/>
      <c r="W78" s="1"/>
      <c r="X78" s="1"/>
      <c r="Y78" s="1"/>
      <c r="Z78" s="1"/>
    </row>
    <row r="79" spans="1:26" ht="15.75" customHeight="1" x14ac:dyDescent="0.2">
      <c r="A79" s="32"/>
      <c r="B79" s="32"/>
      <c r="C79" s="32"/>
      <c r="D79" s="32"/>
      <c r="E79" s="32"/>
      <c r="F79" s="32"/>
      <c r="G79" s="32"/>
      <c r="H79" s="32"/>
      <c r="I79" s="32"/>
      <c r="J79" s="32"/>
      <c r="K79" s="32"/>
      <c r="L79" s="32"/>
      <c r="M79" s="32"/>
      <c r="N79" s="32"/>
      <c r="O79" s="34"/>
      <c r="P79" s="53"/>
      <c r="Q79" s="53"/>
      <c r="R79" s="53"/>
      <c r="S79" s="34"/>
      <c r="T79" s="1"/>
      <c r="U79" s="135"/>
      <c r="V79" s="1"/>
      <c r="W79" s="1"/>
      <c r="X79" s="1"/>
      <c r="Y79" s="1"/>
      <c r="Z79" s="1"/>
    </row>
    <row r="80" spans="1:26" ht="15.75" customHeight="1" x14ac:dyDescent="0.2">
      <c r="A80" s="32"/>
      <c r="B80" s="32"/>
      <c r="C80" s="32"/>
      <c r="D80" s="32"/>
      <c r="E80" s="32"/>
      <c r="F80" s="32"/>
      <c r="G80" s="32"/>
      <c r="H80" s="32"/>
      <c r="I80" s="32"/>
      <c r="J80" s="32"/>
      <c r="K80" s="32"/>
      <c r="L80" s="32"/>
      <c r="M80" s="32"/>
      <c r="N80" s="32"/>
      <c r="O80" s="34"/>
      <c r="P80" s="53"/>
      <c r="Q80" s="53"/>
      <c r="R80" s="53"/>
      <c r="S80" s="34"/>
      <c r="T80" s="1"/>
      <c r="U80" s="135"/>
      <c r="V80" s="1"/>
      <c r="W80" s="1"/>
      <c r="X80" s="1"/>
      <c r="Y80" s="1"/>
      <c r="Z80" s="1"/>
    </row>
    <row r="81" spans="1:26" ht="15.75" customHeight="1" x14ac:dyDescent="0.2">
      <c r="A81" s="32"/>
      <c r="B81" s="32"/>
      <c r="C81" s="32"/>
      <c r="D81" s="32"/>
      <c r="E81" s="32"/>
      <c r="F81" s="32"/>
      <c r="G81" s="32"/>
      <c r="H81" s="32"/>
      <c r="I81" s="32"/>
      <c r="J81" s="32"/>
      <c r="K81" s="32"/>
      <c r="L81" s="32"/>
      <c r="M81" s="32"/>
      <c r="N81" s="32"/>
      <c r="O81" s="34"/>
      <c r="P81" s="53"/>
      <c r="Q81" s="53"/>
      <c r="R81" s="53"/>
      <c r="S81" s="34"/>
      <c r="T81" s="1"/>
      <c r="U81" s="135"/>
      <c r="V81" s="1"/>
      <c r="W81" s="1"/>
      <c r="X81" s="1"/>
      <c r="Y81" s="1"/>
      <c r="Z81" s="1"/>
    </row>
    <row r="82" spans="1:26" ht="15.75" customHeight="1" x14ac:dyDescent="0.2">
      <c r="A82" s="32"/>
      <c r="B82" s="32"/>
      <c r="C82" s="32"/>
      <c r="D82" s="32"/>
      <c r="E82" s="32"/>
      <c r="F82" s="32"/>
      <c r="G82" s="32"/>
      <c r="H82" s="32"/>
      <c r="I82" s="32"/>
      <c r="J82" s="32"/>
      <c r="K82" s="32"/>
      <c r="L82" s="32"/>
      <c r="M82" s="32"/>
      <c r="N82" s="32"/>
      <c r="O82" s="34"/>
      <c r="P82" s="53"/>
      <c r="Q82" s="53"/>
      <c r="R82" s="53"/>
      <c r="S82" s="34"/>
      <c r="T82" s="1"/>
      <c r="U82" s="135"/>
      <c r="V82" s="1"/>
      <c r="W82" s="1"/>
      <c r="X82" s="1"/>
      <c r="Y82" s="1"/>
      <c r="Z82" s="1"/>
    </row>
    <row r="83" spans="1:26" ht="15.75" customHeight="1" x14ac:dyDescent="0.2">
      <c r="A83" s="32"/>
      <c r="B83" s="32"/>
      <c r="C83" s="32"/>
      <c r="D83" s="32"/>
      <c r="E83" s="32"/>
      <c r="F83" s="32"/>
      <c r="G83" s="32"/>
      <c r="H83" s="32"/>
      <c r="I83" s="32"/>
      <c r="J83" s="32"/>
      <c r="K83" s="32"/>
      <c r="L83" s="32"/>
      <c r="M83" s="32"/>
      <c r="N83" s="32"/>
      <c r="O83" s="34"/>
      <c r="P83" s="53"/>
      <c r="Q83" s="53"/>
      <c r="R83" s="53"/>
      <c r="S83" s="34"/>
      <c r="T83" s="1"/>
      <c r="U83" s="135"/>
      <c r="V83" s="1"/>
      <c r="W83" s="1"/>
      <c r="X83" s="1"/>
      <c r="Y83" s="1"/>
      <c r="Z83" s="1"/>
    </row>
    <row r="84" spans="1:26" ht="15.75" customHeight="1" x14ac:dyDescent="0.2">
      <c r="A84" s="32"/>
      <c r="B84" s="32"/>
      <c r="C84" s="32"/>
      <c r="D84" s="32"/>
      <c r="E84" s="32"/>
      <c r="F84" s="32"/>
      <c r="G84" s="32"/>
      <c r="H84" s="32"/>
      <c r="I84" s="32"/>
      <c r="J84" s="32"/>
      <c r="K84" s="32"/>
      <c r="L84" s="32"/>
      <c r="M84" s="32"/>
      <c r="N84" s="32"/>
      <c r="O84" s="34"/>
      <c r="P84" s="53"/>
      <c r="Q84" s="53"/>
      <c r="R84" s="53"/>
      <c r="S84" s="34"/>
      <c r="T84" s="1"/>
      <c r="U84" s="135"/>
      <c r="V84" s="1"/>
      <c r="W84" s="1"/>
      <c r="X84" s="1"/>
      <c r="Y84" s="1"/>
      <c r="Z84" s="1"/>
    </row>
    <row r="85" spans="1:26" ht="15.75" customHeight="1" x14ac:dyDescent="0.2">
      <c r="A85" s="32"/>
      <c r="B85" s="32"/>
      <c r="C85" s="32"/>
      <c r="D85" s="32"/>
      <c r="E85" s="32"/>
      <c r="F85" s="32"/>
      <c r="G85" s="32"/>
      <c r="H85" s="32"/>
      <c r="I85" s="32"/>
      <c r="J85" s="32"/>
      <c r="K85" s="32"/>
      <c r="L85" s="32"/>
      <c r="M85" s="32"/>
      <c r="N85" s="32"/>
      <c r="O85" s="34"/>
      <c r="P85" s="53"/>
      <c r="Q85" s="53"/>
      <c r="R85" s="53"/>
      <c r="S85" s="34"/>
      <c r="T85" s="1"/>
      <c r="U85" s="135"/>
      <c r="V85" s="1"/>
      <c r="W85" s="1"/>
      <c r="X85" s="1"/>
      <c r="Y85" s="1"/>
      <c r="Z85" s="1"/>
    </row>
    <row r="86" spans="1:26" ht="15.75" customHeight="1" x14ac:dyDescent="0.2">
      <c r="A86" s="32"/>
      <c r="B86" s="32"/>
      <c r="C86" s="32"/>
      <c r="D86" s="32"/>
      <c r="E86" s="32"/>
      <c r="F86" s="32"/>
      <c r="G86" s="32"/>
      <c r="H86" s="32"/>
      <c r="I86" s="32"/>
      <c r="J86" s="32"/>
      <c r="K86" s="32"/>
      <c r="L86" s="32"/>
      <c r="M86" s="32"/>
      <c r="N86" s="32"/>
      <c r="O86" s="34"/>
      <c r="P86" s="53"/>
      <c r="Q86" s="53"/>
      <c r="R86" s="53"/>
      <c r="S86" s="34"/>
      <c r="T86" s="1"/>
      <c r="U86" s="135"/>
      <c r="V86" s="1"/>
      <c r="W86" s="1"/>
      <c r="X86" s="1"/>
      <c r="Y86" s="1"/>
      <c r="Z86" s="1"/>
    </row>
    <row r="87" spans="1:26" ht="15.75" customHeight="1" x14ac:dyDescent="0.2">
      <c r="A87" s="32"/>
      <c r="B87" s="32"/>
      <c r="C87" s="32"/>
      <c r="D87" s="32"/>
      <c r="E87" s="32"/>
      <c r="F87" s="32"/>
      <c r="G87" s="32"/>
      <c r="H87" s="32"/>
      <c r="I87" s="32"/>
      <c r="J87" s="32"/>
      <c r="K87" s="32"/>
      <c r="L87" s="32"/>
      <c r="M87" s="32"/>
      <c r="N87" s="32"/>
      <c r="O87" s="34"/>
      <c r="P87" s="53"/>
      <c r="Q87" s="53"/>
      <c r="R87" s="53"/>
      <c r="S87" s="34"/>
      <c r="T87" s="1"/>
      <c r="U87" s="135"/>
      <c r="V87" s="1"/>
      <c r="W87" s="1"/>
      <c r="X87" s="1"/>
      <c r="Y87" s="1"/>
      <c r="Z87" s="1"/>
    </row>
    <row r="88" spans="1:26" ht="15.75" customHeight="1" x14ac:dyDescent="0.2">
      <c r="A88" s="32"/>
      <c r="B88" s="32"/>
      <c r="C88" s="32"/>
      <c r="D88" s="32"/>
      <c r="E88" s="32"/>
      <c r="F88" s="32"/>
      <c r="G88" s="32"/>
      <c r="H88" s="32"/>
      <c r="I88" s="32"/>
      <c r="J88" s="32"/>
      <c r="K88" s="32"/>
      <c r="L88" s="32"/>
      <c r="M88" s="32"/>
      <c r="N88" s="32"/>
      <c r="O88" s="34"/>
      <c r="P88" s="53"/>
      <c r="Q88" s="53"/>
      <c r="R88" s="53"/>
      <c r="S88" s="34"/>
      <c r="T88" s="1"/>
      <c r="U88" s="135"/>
      <c r="V88" s="1"/>
      <c r="W88" s="1"/>
      <c r="X88" s="1"/>
      <c r="Y88" s="1"/>
      <c r="Z88" s="1"/>
    </row>
    <row r="89" spans="1:26" ht="15.75" customHeight="1" x14ac:dyDescent="0.2">
      <c r="A89" s="32"/>
      <c r="B89" s="32"/>
      <c r="C89" s="32"/>
      <c r="D89" s="32"/>
      <c r="E89" s="32"/>
      <c r="F89" s="32"/>
      <c r="G89" s="32"/>
      <c r="H89" s="32"/>
      <c r="I89" s="32"/>
      <c r="J89" s="32"/>
      <c r="K89" s="32"/>
      <c r="L89" s="32"/>
      <c r="M89" s="32"/>
      <c r="N89" s="32"/>
      <c r="O89" s="34"/>
      <c r="P89" s="53"/>
      <c r="Q89" s="53"/>
      <c r="R89" s="53"/>
      <c r="S89" s="34"/>
      <c r="T89" s="1"/>
      <c r="U89" s="135"/>
      <c r="V89" s="1"/>
      <c r="W89" s="1"/>
      <c r="X89" s="1"/>
      <c r="Y89" s="1"/>
      <c r="Z89" s="1"/>
    </row>
    <row r="90" spans="1:26" ht="15.75" customHeight="1" x14ac:dyDescent="0.2">
      <c r="A90" s="32"/>
      <c r="B90" s="32"/>
      <c r="C90" s="32"/>
      <c r="D90" s="32"/>
      <c r="E90" s="32"/>
      <c r="F90" s="32"/>
      <c r="G90" s="32"/>
      <c r="H90" s="32"/>
      <c r="I90" s="32"/>
      <c r="J90" s="32"/>
      <c r="K90" s="32"/>
      <c r="L90" s="32"/>
      <c r="M90" s="32"/>
      <c r="N90" s="32"/>
      <c r="O90" s="34"/>
      <c r="P90" s="53"/>
      <c r="Q90" s="53"/>
      <c r="R90" s="53"/>
      <c r="S90" s="34"/>
      <c r="T90" s="1"/>
      <c r="U90" s="135"/>
      <c r="V90" s="1"/>
      <c r="W90" s="1"/>
      <c r="X90" s="1"/>
      <c r="Y90" s="1"/>
      <c r="Z90" s="1"/>
    </row>
    <row r="91" spans="1:26" ht="15.75" customHeight="1" x14ac:dyDescent="0.2">
      <c r="A91" s="32"/>
      <c r="B91" s="32"/>
      <c r="C91" s="32"/>
      <c r="D91" s="32"/>
      <c r="E91" s="32"/>
      <c r="F91" s="32"/>
      <c r="G91" s="32"/>
      <c r="H91" s="32"/>
      <c r="I91" s="32"/>
      <c r="J91" s="32"/>
      <c r="K91" s="32"/>
      <c r="L91" s="32"/>
      <c r="M91" s="32"/>
      <c r="N91" s="32"/>
      <c r="O91" s="34"/>
      <c r="P91" s="53"/>
      <c r="Q91" s="53"/>
      <c r="R91" s="53"/>
      <c r="S91" s="34"/>
      <c r="T91" s="1"/>
      <c r="U91" s="135"/>
      <c r="V91" s="1"/>
      <c r="W91" s="1"/>
      <c r="X91" s="1"/>
      <c r="Y91" s="1"/>
      <c r="Z91" s="1"/>
    </row>
    <row r="92" spans="1:26" ht="15.75" customHeight="1" x14ac:dyDescent="0.2">
      <c r="A92" s="32"/>
      <c r="B92" s="32"/>
      <c r="C92" s="32"/>
      <c r="D92" s="32"/>
      <c r="E92" s="32"/>
      <c r="F92" s="32"/>
      <c r="G92" s="32"/>
      <c r="H92" s="32"/>
      <c r="I92" s="32"/>
      <c r="J92" s="32"/>
      <c r="K92" s="32"/>
      <c r="L92" s="32"/>
      <c r="M92" s="32"/>
      <c r="N92" s="32"/>
      <c r="O92" s="34"/>
      <c r="P92" s="53"/>
      <c r="Q92" s="53"/>
      <c r="R92" s="53"/>
      <c r="S92" s="34"/>
      <c r="T92" s="1"/>
      <c r="U92" s="135"/>
      <c r="V92" s="1"/>
      <c r="W92" s="1"/>
      <c r="X92" s="1"/>
      <c r="Y92" s="1"/>
      <c r="Z92" s="1"/>
    </row>
    <row r="93" spans="1:26" ht="15.75" customHeight="1" x14ac:dyDescent="0.2">
      <c r="A93" s="32"/>
      <c r="B93" s="32"/>
      <c r="C93" s="32"/>
      <c r="D93" s="32"/>
      <c r="E93" s="32"/>
      <c r="F93" s="32"/>
      <c r="G93" s="32"/>
      <c r="H93" s="32"/>
      <c r="I93" s="32"/>
      <c r="J93" s="32"/>
      <c r="K93" s="32"/>
      <c r="L93" s="32"/>
      <c r="M93" s="32"/>
      <c r="N93" s="32"/>
      <c r="O93" s="34"/>
      <c r="P93" s="53"/>
      <c r="Q93" s="53"/>
      <c r="R93" s="53"/>
      <c r="S93" s="34"/>
      <c r="T93" s="1"/>
      <c r="U93" s="135"/>
      <c r="V93" s="1"/>
      <c r="W93" s="1"/>
      <c r="X93" s="1"/>
      <c r="Y93" s="1"/>
      <c r="Z93" s="1"/>
    </row>
    <row r="94" spans="1:26" ht="15.75" customHeight="1" x14ac:dyDescent="0.2">
      <c r="A94" s="32"/>
      <c r="B94" s="32"/>
      <c r="C94" s="32"/>
      <c r="D94" s="32"/>
      <c r="E94" s="32"/>
      <c r="F94" s="32"/>
      <c r="G94" s="32"/>
      <c r="H94" s="32"/>
      <c r="I94" s="32"/>
      <c r="J94" s="32"/>
      <c r="K94" s="32"/>
      <c r="L94" s="32"/>
      <c r="M94" s="32"/>
      <c r="N94" s="32"/>
      <c r="O94" s="34"/>
      <c r="P94" s="53"/>
      <c r="Q94" s="53"/>
      <c r="R94" s="53"/>
      <c r="S94" s="34"/>
      <c r="T94" s="1"/>
      <c r="U94" s="135"/>
      <c r="V94" s="1"/>
      <c r="W94" s="1"/>
      <c r="X94" s="1"/>
      <c r="Y94" s="1"/>
      <c r="Z94" s="1"/>
    </row>
    <row r="95" spans="1:26" ht="15.75" customHeight="1" x14ac:dyDescent="0.2">
      <c r="A95" s="32"/>
      <c r="B95" s="32"/>
      <c r="C95" s="32"/>
      <c r="D95" s="32"/>
      <c r="E95" s="32"/>
      <c r="F95" s="32"/>
      <c r="G95" s="32"/>
      <c r="H95" s="32"/>
      <c r="I95" s="32"/>
      <c r="J95" s="32"/>
      <c r="K95" s="32"/>
      <c r="L95" s="32"/>
      <c r="M95" s="32"/>
      <c r="N95" s="32"/>
      <c r="O95" s="34"/>
      <c r="P95" s="53"/>
      <c r="Q95" s="53"/>
      <c r="R95" s="53"/>
      <c r="S95" s="34"/>
      <c r="T95" s="1"/>
      <c r="U95" s="135"/>
      <c r="V95" s="1"/>
      <c r="W95" s="1"/>
      <c r="X95" s="1"/>
      <c r="Y95" s="1"/>
      <c r="Z95" s="1"/>
    </row>
    <row r="96" spans="1:26" ht="15.75" customHeight="1" x14ac:dyDescent="0.2">
      <c r="A96" s="32"/>
      <c r="B96" s="32"/>
      <c r="C96" s="32"/>
      <c r="D96" s="32"/>
      <c r="E96" s="32"/>
      <c r="F96" s="32"/>
      <c r="G96" s="32"/>
      <c r="H96" s="32"/>
      <c r="I96" s="32"/>
      <c r="J96" s="32"/>
      <c r="K96" s="32"/>
      <c r="L96" s="32"/>
      <c r="M96" s="32"/>
      <c r="N96" s="32"/>
      <c r="O96" s="34"/>
      <c r="P96" s="53"/>
      <c r="Q96" s="53"/>
      <c r="R96" s="53"/>
      <c r="S96" s="34"/>
      <c r="T96" s="1"/>
      <c r="U96" s="135"/>
      <c r="V96" s="1"/>
      <c r="W96" s="1"/>
      <c r="X96" s="1"/>
      <c r="Y96" s="1"/>
      <c r="Z96" s="1"/>
    </row>
    <row r="97" spans="1:26" ht="15.75" customHeight="1" x14ac:dyDescent="0.2">
      <c r="A97" s="32"/>
      <c r="B97" s="32"/>
      <c r="C97" s="32"/>
      <c r="D97" s="32"/>
      <c r="E97" s="32"/>
      <c r="F97" s="32"/>
      <c r="G97" s="32"/>
      <c r="H97" s="32"/>
      <c r="I97" s="32"/>
      <c r="J97" s="32"/>
      <c r="K97" s="32"/>
      <c r="L97" s="32"/>
      <c r="M97" s="32"/>
      <c r="N97" s="32"/>
      <c r="O97" s="34"/>
      <c r="P97" s="53"/>
      <c r="Q97" s="53"/>
      <c r="R97" s="53"/>
      <c r="S97" s="34"/>
      <c r="T97" s="1"/>
      <c r="U97" s="135"/>
      <c r="V97" s="1"/>
      <c r="W97" s="1"/>
      <c r="X97" s="1"/>
      <c r="Y97" s="1"/>
      <c r="Z97" s="1"/>
    </row>
    <row r="98" spans="1:26" ht="15.75" customHeight="1" x14ac:dyDescent="0.2">
      <c r="A98" s="32"/>
      <c r="B98" s="32"/>
      <c r="C98" s="32"/>
      <c r="D98" s="32"/>
      <c r="E98" s="32"/>
      <c r="F98" s="32"/>
      <c r="G98" s="32"/>
      <c r="H98" s="32"/>
      <c r="I98" s="32"/>
      <c r="J98" s="32"/>
      <c r="K98" s="32"/>
      <c r="L98" s="32"/>
      <c r="M98" s="32"/>
      <c r="N98" s="32"/>
      <c r="O98" s="34"/>
      <c r="P98" s="53"/>
      <c r="Q98" s="53"/>
      <c r="R98" s="53"/>
      <c r="S98" s="34"/>
      <c r="T98" s="1"/>
      <c r="U98" s="135"/>
      <c r="V98" s="1"/>
      <c r="W98" s="1"/>
      <c r="X98" s="1"/>
      <c r="Y98" s="1"/>
      <c r="Z98" s="1"/>
    </row>
    <row r="99" spans="1:26" ht="15.75" customHeight="1" x14ac:dyDescent="0.2">
      <c r="A99" s="32"/>
      <c r="B99" s="32"/>
      <c r="C99" s="32"/>
      <c r="D99" s="32"/>
      <c r="E99" s="32"/>
      <c r="F99" s="32"/>
      <c r="G99" s="32"/>
      <c r="H99" s="32"/>
      <c r="I99" s="32"/>
      <c r="J99" s="32"/>
      <c r="K99" s="32"/>
      <c r="L99" s="32"/>
      <c r="M99" s="32"/>
      <c r="N99" s="32"/>
      <c r="O99" s="34"/>
      <c r="P99" s="53"/>
      <c r="Q99" s="53"/>
      <c r="R99" s="53"/>
      <c r="S99" s="34"/>
      <c r="T99" s="1"/>
      <c r="U99" s="135"/>
      <c r="V99" s="1"/>
      <c r="W99" s="1"/>
      <c r="X99" s="1"/>
      <c r="Y99" s="1"/>
      <c r="Z99" s="1"/>
    </row>
    <row r="100" spans="1:26" ht="15.75" customHeight="1" x14ac:dyDescent="0.2">
      <c r="A100" s="32"/>
      <c r="B100" s="32"/>
      <c r="C100" s="32"/>
      <c r="D100" s="32"/>
      <c r="E100" s="32"/>
      <c r="F100" s="32"/>
      <c r="G100" s="32"/>
      <c r="H100" s="32"/>
      <c r="I100" s="32"/>
      <c r="J100" s="32"/>
      <c r="K100" s="32"/>
      <c r="L100" s="32"/>
      <c r="M100" s="32"/>
      <c r="N100" s="32"/>
      <c r="O100" s="34"/>
      <c r="P100" s="53"/>
      <c r="Q100" s="53"/>
      <c r="R100" s="53"/>
      <c r="S100" s="34"/>
      <c r="T100" s="1"/>
      <c r="U100" s="135"/>
      <c r="V100" s="1"/>
      <c r="W100" s="1"/>
      <c r="X100" s="1"/>
      <c r="Y100" s="1"/>
      <c r="Z100" s="1"/>
    </row>
    <row r="101" spans="1:26" ht="15.75" customHeight="1" x14ac:dyDescent="0.2">
      <c r="A101" s="32"/>
      <c r="B101" s="32"/>
      <c r="C101" s="32"/>
      <c r="D101" s="32"/>
      <c r="E101" s="32"/>
      <c r="F101" s="32"/>
      <c r="G101" s="32"/>
      <c r="H101" s="32"/>
      <c r="I101" s="32"/>
      <c r="J101" s="32"/>
      <c r="K101" s="32"/>
      <c r="L101" s="32"/>
      <c r="M101" s="32"/>
      <c r="N101" s="32"/>
      <c r="O101" s="34"/>
      <c r="P101" s="53"/>
      <c r="Q101" s="53"/>
      <c r="R101" s="53"/>
      <c r="S101" s="34"/>
      <c r="T101" s="1"/>
      <c r="U101" s="135"/>
      <c r="V101" s="1"/>
      <c r="W101" s="1"/>
      <c r="X101" s="1"/>
      <c r="Y101" s="1"/>
      <c r="Z101" s="1"/>
    </row>
    <row r="102" spans="1:26" ht="15.75" customHeight="1" x14ac:dyDescent="0.2">
      <c r="A102" s="32"/>
      <c r="B102" s="32"/>
      <c r="C102" s="32"/>
      <c r="D102" s="32"/>
      <c r="E102" s="32"/>
      <c r="F102" s="32"/>
      <c r="G102" s="32"/>
      <c r="H102" s="32"/>
      <c r="I102" s="32"/>
      <c r="J102" s="32"/>
      <c r="K102" s="32"/>
      <c r="L102" s="32"/>
      <c r="M102" s="32"/>
      <c r="N102" s="32"/>
      <c r="O102" s="34"/>
      <c r="P102" s="53"/>
      <c r="Q102" s="53"/>
      <c r="R102" s="53"/>
      <c r="S102" s="34"/>
      <c r="T102" s="1"/>
      <c r="U102" s="135"/>
      <c r="V102" s="1"/>
      <c r="W102" s="1"/>
      <c r="X102" s="1"/>
      <c r="Y102" s="1"/>
      <c r="Z102" s="1"/>
    </row>
    <row r="103" spans="1:26" ht="15.75" customHeight="1" x14ac:dyDescent="0.2">
      <c r="A103" s="32"/>
      <c r="B103" s="32"/>
      <c r="C103" s="32"/>
      <c r="D103" s="32"/>
      <c r="E103" s="32"/>
      <c r="F103" s="32"/>
      <c r="G103" s="32"/>
      <c r="H103" s="32"/>
      <c r="I103" s="32"/>
      <c r="J103" s="32"/>
      <c r="K103" s="32"/>
      <c r="L103" s="32"/>
      <c r="M103" s="32"/>
      <c r="N103" s="32"/>
      <c r="O103" s="34"/>
      <c r="P103" s="53"/>
      <c r="Q103" s="53"/>
      <c r="R103" s="53"/>
      <c r="S103" s="34"/>
      <c r="T103" s="1"/>
      <c r="U103" s="135"/>
      <c r="V103" s="1"/>
      <c r="W103" s="1"/>
      <c r="X103" s="1"/>
      <c r="Y103" s="1"/>
      <c r="Z103" s="1"/>
    </row>
    <row r="104" spans="1:26" ht="15.75" customHeight="1" x14ac:dyDescent="0.2">
      <c r="A104" s="32"/>
      <c r="B104" s="32"/>
      <c r="C104" s="32"/>
      <c r="D104" s="32"/>
      <c r="E104" s="32"/>
      <c r="F104" s="32"/>
      <c r="G104" s="32"/>
      <c r="H104" s="32"/>
      <c r="I104" s="32"/>
      <c r="J104" s="32"/>
      <c r="K104" s="32"/>
      <c r="L104" s="32"/>
      <c r="M104" s="32"/>
      <c r="N104" s="32"/>
      <c r="O104" s="34"/>
      <c r="P104" s="53"/>
      <c r="Q104" s="53"/>
      <c r="R104" s="53"/>
      <c r="S104" s="34"/>
      <c r="T104" s="1"/>
      <c r="U104" s="135"/>
      <c r="V104" s="1"/>
      <c r="W104" s="1"/>
      <c r="X104" s="1"/>
      <c r="Y104" s="1"/>
      <c r="Z104" s="1"/>
    </row>
    <row r="105" spans="1:26" ht="15.75" customHeight="1" x14ac:dyDescent="0.2">
      <c r="A105" s="32"/>
      <c r="B105" s="32"/>
      <c r="C105" s="32"/>
      <c r="D105" s="32"/>
      <c r="E105" s="32"/>
      <c r="F105" s="32"/>
      <c r="G105" s="32"/>
      <c r="H105" s="32"/>
      <c r="I105" s="32"/>
      <c r="J105" s="32"/>
      <c r="K105" s="32"/>
      <c r="L105" s="32"/>
      <c r="M105" s="32"/>
      <c r="N105" s="32"/>
      <c r="O105" s="34"/>
      <c r="P105" s="53"/>
      <c r="Q105" s="53"/>
      <c r="R105" s="53"/>
      <c r="S105" s="34"/>
      <c r="T105" s="1"/>
      <c r="U105" s="135"/>
      <c r="V105" s="1"/>
      <c r="W105" s="1"/>
      <c r="X105" s="1"/>
      <c r="Y105" s="1"/>
      <c r="Z105" s="1"/>
    </row>
    <row r="106" spans="1:26" ht="15.75" customHeight="1" x14ac:dyDescent="0.2">
      <c r="A106" s="32"/>
      <c r="B106" s="32"/>
      <c r="C106" s="32"/>
      <c r="D106" s="32"/>
      <c r="E106" s="32"/>
      <c r="F106" s="32"/>
      <c r="G106" s="32"/>
      <c r="H106" s="32"/>
      <c r="I106" s="32"/>
      <c r="J106" s="32"/>
      <c r="K106" s="32"/>
      <c r="L106" s="32"/>
      <c r="M106" s="32"/>
      <c r="N106" s="32"/>
      <c r="O106" s="34"/>
      <c r="P106" s="53"/>
      <c r="Q106" s="53"/>
      <c r="R106" s="53"/>
      <c r="S106" s="34"/>
      <c r="T106" s="1"/>
      <c r="U106" s="135"/>
      <c r="V106" s="1"/>
      <c r="W106" s="1"/>
      <c r="X106" s="1"/>
      <c r="Y106" s="1"/>
      <c r="Z106" s="1"/>
    </row>
    <row r="107" spans="1:26" ht="15.75" customHeight="1" x14ac:dyDescent="0.2">
      <c r="A107" s="32"/>
      <c r="B107" s="32"/>
      <c r="C107" s="32"/>
      <c r="D107" s="32"/>
      <c r="E107" s="32"/>
      <c r="F107" s="32"/>
      <c r="G107" s="32"/>
      <c r="H107" s="32"/>
      <c r="I107" s="32"/>
      <c r="J107" s="32"/>
      <c r="K107" s="32"/>
      <c r="L107" s="32"/>
      <c r="M107" s="32"/>
      <c r="N107" s="32"/>
      <c r="O107" s="34"/>
      <c r="P107" s="53"/>
      <c r="Q107" s="53"/>
      <c r="R107" s="53"/>
      <c r="S107" s="34"/>
      <c r="T107" s="1"/>
      <c r="U107" s="135"/>
      <c r="V107" s="1"/>
      <c r="W107" s="1"/>
      <c r="X107" s="1"/>
      <c r="Y107" s="1"/>
      <c r="Z107" s="1"/>
    </row>
    <row r="108" spans="1:26" ht="15.75" customHeight="1" x14ac:dyDescent="0.2">
      <c r="A108" s="32"/>
      <c r="B108" s="32"/>
      <c r="C108" s="32"/>
      <c r="D108" s="32"/>
      <c r="E108" s="32"/>
      <c r="F108" s="32"/>
      <c r="G108" s="32"/>
      <c r="H108" s="32"/>
      <c r="I108" s="32"/>
      <c r="J108" s="32"/>
      <c r="K108" s="32"/>
      <c r="L108" s="32"/>
      <c r="M108" s="32"/>
      <c r="N108" s="32"/>
      <c r="O108" s="34"/>
      <c r="P108" s="53"/>
      <c r="Q108" s="53"/>
      <c r="R108" s="53"/>
      <c r="S108" s="34"/>
      <c r="T108" s="1"/>
      <c r="U108" s="135"/>
      <c r="V108" s="1"/>
      <c r="W108" s="1"/>
      <c r="X108" s="1"/>
      <c r="Y108" s="1"/>
      <c r="Z108" s="1"/>
    </row>
    <row r="109" spans="1:26" ht="15.75" customHeight="1" x14ac:dyDescent="0.2">
      <c r="A109" s="32"/>
      <c r="B109" s="32"/>
      <c r="C109" s="32"/>
      <c r="D109" s="32"/>
      <c r="E109" s="32"/>
      <c r="F109" s="32"/>
      <c r="G109" s="32"/>
      <c r="H109" s="32"/>
      <c r="I109" s="32"/>
      <c r="J109" s="32"/>
      <c r="K109" s="32"/>
      <c r="L109" s="32"/>
      <c r="M109" s="32"/>
      <c r="N109" s="32"/>
      <c r="O109" s="34"/>
      <c r="P109" s="53"/>
      <c r="Q109" s="53"/>
      <c r="R109" s="53"/>
      <c r="S109" s="34"/>
      <c r="T109" s="1"/>
      <c r="U109" s="135"/>
      <c r="V109" s="1"/>
      <c r="W109" s="1"/>
      <c r="X109" s="1"/>
      <c r="Y109" s="1"/>
      <c r="Z109" s="1"/>
    </row>
    <row r="110" spans="1:26" ht="15.75" customHeight="1" x14ac:dyDescent="0.2">
      <c r="A110" s="32"/>
      <c r="B110" s="32"/>
      <c r="C110" s="32"/>
      <c r="D110" s="32"/>
      <c r="E110" s="32"/>
      <c r="F110" s="32"/>
      <c r="G110" s="32"/>
      <c r="H110" s="32"/>
      <c r="I110" s="32"/>
      <c r="J110" s="32"/>
      <c r="K110" s="32"/>
      <c r="L110" s="32"/>
      <c r="M110" s="32"/>
      <c r="N110" s="32"/>
      <c r="O110" s="34"/>
      <c r="P110" s="53"/>
      <c r="Q110" s="53"/>
      <c r="R110" s="53"/>
      <c r="S110" s="34"/>
      <c r="T110" s="1"/>
      <c r="U110" s="135"/>
      <c r="V110" s="1"/>
      <c r="W110" s="1"/>
      <c r="X110" s="1"/>
      <c r="Y110" s="1"/>
      <c r="Z110" s="1"/>
    </row>
    <row r="111" spans="1:26" ht="15.75" customHeight="1" x14ac:dyDescent="0.2">
      <c r="A111" s="32"/>
      <c r="B111" s="32"/>
      <c r="C111" s="32"/>
      <c r="D111" s="32"/>
      <c r="E111" s="32"/>
      <c r="F111" s="32"/>
      <c r="G111" s="32"/>
      <c r="H111" s="32"/>
      <c r="I111" s="32"/>
      <c r="J111" s="32"/>
      <c r="K111" s="32"/>
      <c r="L111" s="32"/>
      <c r="M111" s="32"/>
      <c r="N111" s="32"/>
      <c r="O111" s="34"/>
      <c r="P111" s="53"/>
      <c r="Q111" s="53"/>
      <c r="R111" s="53"/>
      <c r="S111" s="34"/>
      <c r="T111" s="1"/>
      <c r="U111" s="135"/>
      <c r="V111" s="1"/>
      <c r="W111" s="1"/>
      <c r="X111" s="1"/>
      <c r="Y111" s="1"/>
      <c r="Z111" s="1"/>
    </row>
    <row r="112" spans="1:26" ht="15.75" customHeight="1" x14ac:dyDescent="0.2">
      <c r="A112" s="32"/>
      <c r="B112" s="32"/>
      <c r="C112" s="32"/>
      <c r="D112" s="32"/>
      <c r="E112" s="32"/>
      <c r="F112" s="32"/>
      <c r="G112" s="32"/>
      <c r="H112" s="32"/>
      <c r="I112" s="32"/>
      <c r="J112" s="32"/>
      <c r="K112" s="32"/>
      <c r="L112" s="32"/>
      <c r="M112" s="32"/>
      <c r="N112" s="32"/>
      <c r="O112" s="34"/>
      <c r="P112" s="53"/>
      <c r="Q112" s="53"/>
      <c r="R112" s="53"/>
      <c r="S112" s="34"/>
      <c r="T112" s="1"/>
      <c r="U112" s="135"/>
      <c r="V112" s="1"/>
      <c r="W112" s="1"/>
      <c r="X112" s="1"/>
      <c r="Y112" s="1"/>
      <c r="Z112" s="1"/>
    </row>
    <row r="113" spans="1:26" ht="15.75" customHeight="1" x14ac:dyDescent="0.2">
      <c r="A113" s="32"/>
      <c r="B113" s="32"/>
      <c r="C113" s="32"/>
      <c r="D113" s="32"/>
      <c r="E113" s="32"/>
      <c r="F113" s="32"/>
      <c r="G113" s="32"/>
      <c r="H113" s="32"/>
      <c r="I113" s="32"/>
      <c r="J113" s="32"/>
      <c r="K113" s="32"/>
      <c r="L113" s="32"/>
      <c r="M113" s="32"/>
      <c r="N113" s="32"/>
      <c r="O113" s="34"/>
      <c r="P113" s="53"/>
      <c r="Q113" s="53"/>
      <c r="R113" s="53"/>
      <c r="S113" s="34"/>
      <c r="T113" s="1"/>
      <c r="U113" s="135"/>
      <c r="V113" s="1"/>
      <c r="W113" s="1"/>
      <c r="X113" s="1"/>
      <c r="Y113" s="1"/>
      <c r="Z113" s="1"/>
    </row>
    <row r="114" spans="1:26" ht="15.75" customHeight="1" x14ac:dyDescent="0.2">
      <c r="A114" s="32"/>
      <c r="B114" s="32"/>
      <c r="C114" s="32"/>
      <c r="D114" s="32"/>
      <c r="E114" s="32"/>
      <c r="F114" s="32"/>
      <c r="G114" s="32"/>
      <c r="H114" s="32"/>
      <c r="I114" s="32"/>
      <c r="J114" s="32"/>
      <c r="K114" s="32"/>
      <c r="L114" s="32"/>
      <c r="M114" s="32"/>
      <c r="N114" s="32"/>
      <c r="O114" s="34"/>
      <c r="P114" s="53"/>
      <c r="Q114" s="53"/>
      <c r="R114" s="53"/>
      <c r="S114" s="34"/>
      <c r="T114" s="1"/>
      <c r="U114" s="135"/>
      <c r="V114" s="1"/>
      <c r="W114" s="1"/>
      <c r="X114" s="1"/>
      <c r="Y114" s="1"/>
      <c r="Z114" s="1"/>
    </row>
    <row r="115" spans="1:26" ht="15.75" customHeight="1" x14ac:dyDescent="0.2">
      <c r="A115" s="32"/>
      <c r="B115" s="32"/>
      <c r="C115" s="32"/>
      <c r="D115" s="32"/>
      <c r="E115" s="32"/>
      <c r="F115" s="32"/>
      <c r="G115" s="32"/>
      <c r="H115" s="32"/>
      <c r="I115" s="32"/>
      <c r="J115" s="32"/>
      <c r="K115" s="32"/>
      <c r="L115" s="32"/>
      <c r="M115" s="32"/>
      <c r="N115" s="32"/>
      <c r="O115" s="34"/>
      <c r="P115" s="53"/>
      <c r="Q115" s="53"/>
      <c r="R115" s="53"/>
      <c r="S115" s="34"/>
      <c r="T115" s="1"/>
      <c r="U115" s="135"/>
      <c r="V115" s="1"/>
      <c r="W115" s="1"/>
      <c r="X115" s="1"/>
      <c r="Y115" s="1"/>
      <c r="Z115" s="1"/>
    </row>
    <row r="116" spans="1:26" ht="15.75" customHeight="1" x14ac:dyDescent="0.2">
      <c r="A116" s="32"/>
      <c r="B116" s="32"/>
      <c r="C116" s="32"/>
      <c r="D116" s="32"/>
      <c r="E116" s="32"/>
      <c r="F116" s="32"/>
      <c r="G116" s="32"/>
      <c r="H116" s="32"/>
      <c r="I116" s="32"/>
      <c r="J116" s="32"/>
      <c r="K116" s="32"/>
      <c r="L116" s="32"/>
      <c r="M116" s="32"/>
      <c r="N116" s="32"/>
      <c r="O116" s="34"/>
      <c r="P116" s="53"/>
      <c r="Q116" s="53"/>
      <c r="R116" s="53"/>
      <c r="S116" s="34"/>
      <c r="T116" s="1"/>
      <c r="U116" s="135"/>
      <c r="V116" s="1"/>
      <c r="W116" s="1"/>
      <c r="X116" s="1"/>
      <c r="Y116" s="1"/>
      <c r="Z116" s="1"/>
    </row>
    <row r="117" spans="1:26" ht="15.75" customHeight="1" x14ac:dyDescent="0.2">
      <c r="A117" s="32"/>
      <c r="B117" s="32"/>
      <c r="C117" s="32"/>
      <c r="D117" s="32"/>
      <c r="E117" s="32"/>
      <c r="F117" s="32"/>
      <c r="G117" s="32"/>
      <c r="H117" s="32"/>
      <c r="I117" s="32"/>
      <c r="J117" s="32"/>
      <c r="K117" s="32"/>
      <c r="L117" s="32"/>
      <c r="M117" s="32"/>
      <c r="N117" s="32"/>
      <c r="O117" s="34"/>
      <c r="P117" s="53"/>
      <c r="Q117" s="53"/>
      <c r="R117" s="53"/>
      <c r="S117" s="34"/>
      <c r="T117" s="1"/>
      <c r="U117" s="135"/>
      <c r="V117" s="1"/>
      <c r="W117" s="1"/>
      <c r="X117" s="1"/>
      <c r="Y117" s="1"/>
      <c r="Z117" s="1"/>
    </row>
    <row r="118" spans="1:26" ht="15.75" customHeight="1" x14ac:dyDescent="0.2">
      <c r="A118" s="32"/>
      <c r="B118" s="32"/>
      <c r="C118" s="32"/>
      <c r="D118" s="32"/>
      <c r="E118" s="32"/>
      <c r="F118" s="32"/>
      <c r="G118" s="32"/>
      <c r="H118" s="32"/>
      <c r="I118" s="32"/>
      <c r="J118" s="32"/>
      <c r="K118" s="32"/>
      <c r="L118" s="32"/>
      <c r="M118" s="32"/>
      <c r="N118" s="32"/>
      <c r="O118" s="34"/>
      <c r="P118" s="53"/>
      <c r="Q118" s="53"/>
      <c r="R118" s="53"/>
      <c r="S118" s="34"/>
      <c r="T118" s="1"/>
      <c r="U118" s="135"/>
      <c r="V118" s="1"/>
      <c r="W118" s="1"/>
      <c r="X118" s="1"/>
      <c r="Y118" s="1"/>
      <c r="Z118" s="1"/>
    </row>
    <row r="119" spans="1:26" ht="15.75" customHeight="1" x14ac:dyDescent="0.2">
      <c r="A119" s="32"/>
      <c r="B119" s="32"/>
      <c r="C119" s="32"/>
      <c r="D119" s="32"/>
      <c r="E119" s="32"/>
      <c r="F119" s="32"/>
      <c r="G119" s="32"/>
      <c r="H119" s="32"/>
      <c r="I119" s="32"/>
      <c r="J119" s="32"/>
      <c r="K119" s="32"/>
      <c r="L119" s="32"/>
      <c r="M119" s="32"/>
      <c r="N119" s="32"/>
      <c r="O119" s="34"/>
      <c r="P119" s="53"/>
      <c r="Q119" s="53"/>
      <c r="R119" s="53"/>
      <c r="S119" s="34"/>
      <c r="T119" s="1"/>
      <c r="U119" s="135"/>
      <c r="V119" s="1"/>
      <c r="W119" s="1"/>
      <c r="X119" s="1"/>
      <c r="Y119" s="1"/>
      <c r="Z119" s="1"/>
    </row>
    <row r="120" spans="1:26" ht="15.75" customHeight="1" x14ac:dyDescent="0.2">
      <c r="A120" s="32"/>
      <c r="B120" s="32"/>
      <c r="C120" s="32"/>
      <c r="D120" s="32"/>
      <c r="E120" s="32"/>
      <c r="F120" s="32"/>
      <c r="G120" s="32"/>
      <c r="H120" s="32"/>
      <c r="I120" s="32"/>
      <c r="J120" s="32"/>
      <c r="K120" s="32"/>
      <c r="L120" s="32"/>
      <c r="M120" s="32"/>
      <c r="N120" s="32"/>
      <c r="O120" s="34"/>
      <c r="P120" s="53"/>
      <c r="Q120" s="53"/>
      <c r="R120" s="53"/>
      <c r="S120" s="34"/>
      <c r="T120" s="1"/>
      <c r="U120" s="135"/>
      <c r="V120" s="1"/>
      <c r="W120" s="1"/>
      <c r="X120" s="1"/>
      <c r="Y120" s="1"/>
      <c r="Z120" s="1"/>
    </row>
    <row r="121" spans="1:26" ht="15.75" customHeight="1" x14ac:dyDescent="0.2">
      <c r="A121" s="32"/>
      <c r="B121" s="32"/>
      <c r="C121" s="32"/>
      <c r="D121" s="32"/>
      <c r="E121" s="32"/>
      <c r="F121" s="32"/>
      <c r="G121" s="32"/>
      <c r="H121" s="32"/>
      <c r="I121" s="32"/>
      <c r="J121" s="32"/>
      <c r="K121" s="32"/>
      <c r="L121" s="32"/>
      <c r="M121" s="32"/>
      <c r="N121" s="32"/>
      <c r="O121" s="34"/>
      <c r="P121" s="53"/>
      <c r="Q121" s="53"/>
      <c r="R121" s="53"/>
      <c r="S121" s="34"/>
      <c r="T121" s="1"/>
      <c r="U121" s="135"/>
      <c r="V121" s="1"/>
      <c r="W121" s="1"/>
      <c r="X121" s="1"/>
      <c r="Y121" s="1"/>
      <c r="Z121" s="1"/>
    </row>
    <row r="122" spans="1:26" ht="15.75" customHeight="1" x14ac:dyDescent="0.2">
      <c r="A122" s="32"/>
      <c r="B122" s="32"/>
      <c r="C122" s="32"/>
      <c r="D122" s="32"/>
      <c r="E122" s="32"/>
      <c r="F122" s="32"/>
      <c r="G122" s="32"/>
      <c r="H122" s="32"/>
      <c r="I122" s="32"/>
      <c r="J122" s="32"/>
      <c r="K122" s="32"/>
      <c r="L122" s="32"/>
      <c r="M122" s="32"/>
      <c r="N122" s="32"/>
      <c r="O122" s="34"/>
      <c r="P122" s="53"/>
      <c r="Q122" s="53"/>
      <c r="R122" s="53"/>
      <c r="S122" s="34"/>
      <c r="T122" s="1"/>
      <c r="U122" s="135"/>
      <c r="V122" s="1"/>
      <c r="W122" s="1"/>
      <c r="X122" s="1"/>
      <c r="Y122" s="1"/>
      <c r="Z122" s="1"/>
    </row>
    <row r="123" spans="1:26" ht="15.75" customHeight="1" x14ac:dyDescent="0.2">
      <c r="A123" s="32"/>
      <c r="B123" s="32"/>
      <c r="C123" s="32"/>
      <c r="D123" s="32"/>
      <c r="E123" s="32"/>
      <c r="F123" s="32"/>
      <c r="G123" s="32"/>
      <c r="H123" s="32"/>
      <c r="I123" s="32"/>
      <c r="J123" s="32"/>
      <c r="K123" s="32"/>
      <c r="L123" s="32"/>
      <c r="M123" s="32"/>
      <c r="N123" s="32"/>
      <c r="O123" s="34"/>
      <c r="P123" s="53"/>
      <c r="Q123" s="53"/>
      <c r="R123" s="53"/>
      <c r="S123" s="34"/>
      <c r="T123" s="1"/>
      <c r="U123" s="135"/>
      <c r="V123" s="1"/>
      <c r="W123" s="1"/>
      <c r="X123" s="1"/>
      <c r="Y123" s="1"/>
      <c r="Z123" s="1"/>
    </row>
    <row r="124" spans="1:26" ht="15.75" customHeight="1" x14ac:dyDescent="0.2">
      <c r="A124" s="32"/>
      <c r="B124" s="32"/>
      <c r="C124" s="32"/>
      <c r="D124" s="32"/>
      <c r="E124" s="32"/>
      <c r="F124" s="32"/>
      <c r="G124" s="32"/>
      <c r="H124" s="32"/>
      <c r="I124" s="32"/>
      <c r="J124" s="32"/>
      <c r="K124" s="32"/>
      <c r="L124" s="32"/>
      <c r="M124" s="32"/>
      <c r="N124" s="32"/>
      <c r="O124" s="34"/>
      <c r="P124" s="53"/>
      <c r="Q124" s="53"/>
      <c r="R124" s="53"/>
      <c r="S124" s="34"/>
      <c r="T124" s="1"/>
      <c r="U124" s="135"/>
      <c r="V124" s="1"/>
      <c r="W124" s="1"/>
      <c r="X124" s="1"/>
      <c r="Y124" s="1"/>
      <c r="Z124" s="1"/>
    </row>
    <row r="125" spans="1:26" ht="15.75" customHeight="1" x14ac:dyDescent="0.2">
      <c r="A125" s="32"/>
      <c r="B125" s="32"/>
      <c r="C125" s="32"/>
      <c r="D125" s="32"/>
      <c r="E125" s="32"/>
      <c r="F125" s="32"/>
      <c r="G125" s="32"/>
      <c r="H125" s="32"/>
      <c r="I125" s="32"/>
      <c r="J125" s="32"/>
      <c r="K125" s="32"/>
      <c r="L125" s="32"/>
      <c r="M125" s="32"/>
      <c r="N125" s="32"/>
      <c r="O125" s="34"/>
      <c r="P125" s="53"/>
      <c r="Q125" s="53"/>
      <c r="R125" s="53"/>
      <c r="S125" s="34"/>
      <c r="T125" s="1"/>
      <c r="U125" s="135"/>
      <c r="V125" s="1"/>
      <c r="W125" s="1"/>
      <c r="X125" s="1"/>
      <c r="Y125" s="1"/>
      <c r="Z125" s="1"/>
    </row>
    <row r="126" spans="1:26" ht="15.75" customHeight="1" x14ac:dyDescent="0.2">
      <c r="A126" s="32"/>
      <c r="B126" s="32"/>
      <c r="C126" s="32"/>
      <c r="D126" s="32"/>
      <c r="E126" s="32"/>
      <c r="F126" s="32"/>
      <c r="G126" s="32"/>
      <c r="H126" s="32"/>
      <c r="I126" s="32"/>
      <c r="J126" s="32"/>
      <c r="K126" s="32"/>
      <c r="L126" s="32"/>
      <c r="M126" s="32"/>
      <c r="N126" s="32"/>
      <c r="O126" s="34"/>
      <c r="P126" s="53"/>
      <c r="Q126" s="53"/>
      <c r="R126" s="53"/>
      <c r="S126" s="34"/>
      <c r="T126" s="1"/>
      <c r="U126" s="135"/>
      <c r="V126" s="1"/>
      <c r="W126" s="1"/>
      <c r="X126" s="1"/>
      <c r="Y126" s="1"/>
      <c r="Z126" s="1"/>
    </row>
    <row r="127" spans="1:26" ht="15.75" customHeight="1" x14ac:dyDescent="0.2">
      <c r="A127" s="32"/>
      <c r="B127" s="32"/>
      <c r="C127" s="32"/>
      <c r="D127" s="32"/>
      <c r="E127" s="32"/>
      <c r="F127" s="32"/>
      <c r="G127" s="32"/>
      <c r="H127" s="32"/>
      <c r="I127" s="32"/>
      <c r="J127" s="32"/>
      <c r="K127" s="32"/>
      <c r="L127" s="32"/>
      <c r="M127" s="32"/>
      <c r="N127" s="32"/>
      <c r="O127" s="34"/>
      <c r="P127" s="53"/>
      <c r="Q127" s="53"/>
      <c r="R127" s="53"/>
      <c r="S127" s="34"/>
      <c r="T127" s="1"/>
      <c r="U127" s="135"/>
      <c r="V127" s="1"/>
      <c r="W127" s="1"/>
      <c r="X127" s="1"/>
      <c r="Y127" s="1"/>
      <c r="Z127" s="1"/>
    </row>
    <row r="128" spans="1:26" ht="15.75" customHeight="1" x14ac:dyDescent="0.2">
      <c r="A128" s="32"/>
      <c r="B128" s="32"/>
      <c r="C128" s="32"/>
      <c r="D128" s="32"/>
      <c r="E128" s="32"/>
      <c r="F128" s="32"/>
      <c r="G128" s="32"/>
      <c r="H128" s="32"/>
      <c r="I128" s="32"/>
      <c r="J128" s="32"/>
      <c r="K128" s="32"/>
      <c r="L128" s="32"/>
      <c r="M128" s="32"/>
      <c r="N128" s="32"/>
      <c r="O128" s="34"/>
      <c r="P128" s="53"/>
      <c r="Q128" s="53"/>
      <c r="R128" s="53"/>
      <c r="S128" s="34"/>
      <c r="T128" s="1"/>
      <c r="U128" s="135"/>
      <c r="V128" s="1"/>
      <c r="W128" s="1"/>
      <c r="X128" s="1"/>
      <c r="Y128" s="1"/>
      <c r="Z128" s="1"/>
    </row>
    <row r="129" spans="1:26" ht="15.75" customHeight="1" x14ac:dyDescent="0.2">
      <c r="A129" s="32"/>
      <c r="B129" s="32"/>
      <c r="C129" s="32"/>
      <c r="D129" s="32"/>
      <c r="E129" s="32"/>
      <c r="F129" s="32"/>
      <c r="G129" s="32"/>
      <c r="H129" s="32"/>
      <c r="I129" s="32"/>
      <c r="J129" s="32"/>
      <c r="K129" s="32"/>
      <c r="L129" s="32"/>
      <c r="M129" s="32"/>
      <c r="N129" s="32"/>
      <c r="O129" s="34"/>
      <c r="P129" s="53"/>
      <c r="Q129" s="53"/>
      <c r="R129" s="53"/>
      <c r="S129" s="34"/>
      <c r="T129" s="1"/>
      <c r="U129" s="135"/>
      <c r="V129" s="1"/>
      <c r="W129" s="1"/>
      <c r="X129" s="1"/>
      <c r="Y129" s="1"/>
      <c r="Z129" s="1"/>
    </row>
    <row r="130" spans="1:26" ht="15.75" customHeight="1" x14ac:dyDescent="0.2">
      <c r="A130" s="32"/>
      <c r="B130" s="32"/>
      <c r="C130" s="32"/>
      <c r="D130" s="32"/>
      <c r="E130" s="32"/>
      <c r="F130" s="32"/>
      <c r="G130" s="32"/>
      <c r="H130" s="32"/>
      <c r="I130" s="32"/>
      <c r="J130" s="32"/>
      <c r="K130" s="32"/>
      <c r="L130" s="32"/>
      <c r="M130" s="32"/>
      <c r="N130" s="32"/>
      <c r="O130" s="34"/>
      <c r="P130" s="53"/>
      <c r="Q130" s="53"/>
      <c r="R130" s="53"/>
      <c r="S130" s="34"/>
      <c r="T130" s="1"/>
      <c r="U130" s="135"/>
      <c r="V130" s="1"/>
      <c r="W130" s="1"/>
      <c r="X130" s="1"/>
      <c r="Y130" s="1"/>
      <c r="Z130" s="1"/>
    </row>
    <row r="131" spans="1:26" ht="15.75" customHeight="1" x14ac:dyDescent="0.2">
      <c r="A131" s="42"/>
      <c r="B131" s="42"/>
      <c r="C131" s="42"/>
      <c r="D131" s="42"/>
      <c r="E131" s="42"/>
      <c r="F131" s="42"/>
      <c r="G131" s="42"/>
      <c r="H131" s="42"/>
      <c r="I131" s="42"/>
      <c r="J131" s="42"/>
      <c r="K131" s="42"/>
      <c r="L131" s="42"/>
      <c r="M131" s="42"/>
      <c r="N131" s="42"/>
      <c r="O131" s="43"/>
      <c r="S131" s="44"/>
    </row>
    <row r="132" spans="1:26" ht="15.75" customHeight="1" x14ac:dyDescent="0.2">
      <c r="A132" s="42"/>
      <c r="B132" s="42"/>
      <c r="C132" s="42"/>
      <c r="D132" s="42"/>
      <c r="E132" s="42"/>
      <c r="F132" s="42"/>
      <c r="G132" s="42"/>
      <c r="H132" s="42"/>
      <c r="I132" s="42"/>
      <c r="J132" s="42"/>
      <c r="K132" s="42"/>
      <c r="L132" s="42"/>
      <c r="M132" s="42"/>
      <c r="N132" s="42"/>
      <c r="O132" s="43"/>
      <c r="S132" s="44"/>
    </row>
    <row r="133" spans="1:26" ht="15.75" customHeight="1" x14ac:dyDescent="0.2">
      <c r="A133" s="42"/>
      <c r="B133" s="42"/>
      <c r="C133" s="42"/>
      <c r="D133" s="42"/>
      <c r="E133" s="42"/>
      <c r="F133" s="42"/>
      <c r="G133" s="42"/>
      <c r="H133" s="42"/>
      <c r="I133" s="42"/>
      <c r="J133" s="42"/>
      <c r="K133" s="42"/>
      <c r="L133" s="42"/>
      <c r="M133" s="42"/>
      <c r="N133" s="42"/>
      <c r="O133" s="43"/>
      <c r="S133" s="44"/>
    </row>
    <row r="134" spans="1:26" ht="15.75" customHeight="1" x14ac:dyDescent="0.2">
      <c r="A134" s="42"/>
      <c r="B134" s="42"/>
      <c r="C134" s="42"/>
      <c r="D134" s="42"/>
      <c r="E134" s="42"/>
      <c r="F134" s="42"/>
      <c r="G134" s="42"/>
      <c r="H134" s="42"/>
      <c r="I134" s="42"/>
      <c r="J134" s="42"/>
      <c r="K134" s="42"/>
      <c r="L134" s="42"/>
      <c r="M134" s="42"/>
      <c r="N134" s="42"/>
      <c r="O134" s="43"/>
      <c r="S134" s="44"/>
    </row>
    <row r="135" spans="1:26" ht="15.75" customHeight="1" x14ac:dyDescent="0.2">
      <c r="A135" s="42"/>
      <c r="B135" s="42"/>
      <c r="C135" s="42"/>
      <c r="D135" s="42"/>
      <c r="E135" s="42"/>
      <c r="F135" s="42"/>
      <c r="G135" s="42"/>
      <c r="H135" s="42"/>
      <c r="I135" s="42"/>
      <c r="J135" s="42"/>
      <c r="K135" s="42"/>
      <c r="L135" s="42"/>
      <c r="M135" s="42"/>
      <c r="N135" s="42"/>
      <c r="O135" s="43"/>
      <c r="S135" s="44"/>
    </row>
    <row r="136" spans="1:26" ht="15.75" customHeight="1" x14ac:dyDescent="0.2">
      <c r="A136" s="42"/>
      <c r="B136" s="42"/>
      <c r="C136" s="42"/>
      <c r="D136" s="42"/>
      <c r="E136" s="42"/>
      <c r="F136" s="42"/>
      <c r="G136" s="42"/>
      <c r="H136" s="42"/>
      <c r="I136" s="42"/>
      <c r="J136" s="42"/>
      <c r="K136" s="42"/>
      <c r="L136" s="42"/>
      <c r="M136" s="42"/>
      <c r="N136" s="42"/>
      <c r="O136" s="43"/>
      <c r="S136" s="44"/>
    </row>
    <row r="137" spans="1:26" ht="15.75" customHeight="1" x14ac:dyDescent="0.2">
      <c r="A137" s="42"/>
      <c r="B137" s="42"/>
      <c r="C137" s="42"/>
      <c r="D137" s="42"/>
      <c r="E137" s="42"/>
      <c r="F137" s="42"/>
      <c r="G137" s="42"/>
      <c r="H137" s="42"/>
      <c r="I137" s="42"/>
      <c r="J137" s="42"/>
      <c r="K137" s="42"/>
      <c r="L137" s="42"/>
      <c r="M137" s="42"/>
      <c r="N137" s="42"/>
      <c r="O137" s="43"/>
      <c r="S137" s="44"/>
    </row>
    <row r="138" spans="1:26" ht="15.75" customHeight="1" x14ac:dyDescent="0.2">
      <c r="A138" s="42"/>
      <c r="B138" s="42"/>
      <c r="C138" s="42"/>
      <c r="D138" s="42"/>
      <c r="E138" s="42"/>
      <c r="F138" s="42"/>
      <c r="G138" s="42"/>
      <c r="H138" s="42"/>
      <c r="I138" s="42"/>
      <c r="J138" s="42"/>
      <c r="K138" s="42"/>
      <c r="L138" s="42"/>
      <c r="M138" s="42"/>
      <c r="N138" s="42"/>
      <c r="O138" s="43"/>
      <c r="S138" s="44"/>
    </row>
    <row r="139" spans="1:26" ht="15.75" customHeight="1" x14ac:dyDescent="0.2">
      <c r="A139" s="42"/>
      <c r="B139" s="42"/>
      <c r="C139" s="42"/>
      <c r="D139" s="42"/>
      <c r="E139" s="42"/>
      <c r="F139" s="42"/>
      <c r="G139" s="42"/>
      <c r="H139" s="42"/>
      <c r="I139" s="42"/>
      <c r="J139" s="42"/>
      <c r="K139" s="42"/>
      <c r="L139" s="42"/>
      <c r="M139" s="42"/>
      <c r="N139" s="42"/>
      <c r="O139" s="43"/>
      <c r="S139" s="44"/>
    </row>
    <row r="140" spans="1:26" ht="15.75" customHeight="1" x14ac:dyDescent="0.2">
      <c r="A140" s="42"/>
      <c r="B140" s="42"/>
      <c r="C140" s="42"/>
      <c r="D140" s="42"/>
      <c r="E140" s="42"/>
      <c r="F140" s="42"/>
      <c r="G140" s="42"/>
      <c r="H140" s="42"/>
      <c r="I140" s="42"/>
      <c r="J140" s="42"/>
      <c r="K140" s="42"/>
      <c r="L140" s="42"/>
      <c r="M140" s="42"/>
      <c r="N140" s="42"/>
      <c r="O140" s="43"/>
      <c r="S140" s="44"/>
    </row>
    <row r="141" spans="1:26" ht="15.75" customHeight="1" x14ac:dyDescent="0.2">
      <c r="A141" s="42"/>
      <c r="B141" s="42"/>
      <c r="C141" s="42"/>
      <c r="D141" s="42"/>
      <c r="E141" s="42"/>
      <c r="F141" s="42"/>
      <c r="G141" s="42"/>
      <c r="H141" s="42"/>
      <c r="I141" s="42"/>
      <c r="J141" s="42"/>
      <c r="K141" s="42"/>
      <c r="L141" s="42"/>
      <c r="M141" s="42"/>
      <c r="N141" s="42"/>
      <c r="O141" s="43"/>
      <c r="S141" s="44"/>
    </row>
    <row r="142" spans="1:26" ht="15.75" customHeight="1" x14ac:dyDescent="0.2">
      <c r="A142" s="42"/>
      <c r="B142" s="42"/>
      <c r="C142" s="42"/>
      <c r="D142" s="42"/>
      <c r="E142" s="42"/>
      <c r="F142" s="42"/>
      <c r="G142" s="42"/>
      <c r="H142" s="42"/>
      <c r="I142" s="42"/>
      <c r="J142" s="42"/>
      <c r="K142" s="42"/>
      <c r="L142" s="42"/>
      <c r="M142" s="42"/>
      <c r="N142" s="42"/>
      <c r="O142" s="43"/>
      <c r="S142" s="44"/>
    </row>
    <row r="143" spans="1:26" ht="15.75" customHeight="1" x14ac:dyDescent="0.2">
      <c r="A143" s="42"/>
      <c r="B143" s="42"/>
      <c r="C143" s="42"/>
      <c r="D143" s="42"/>
      <c r="E143" s="42"/>
      <c r="F143" s="42"/>
      <c r="G143" s="42"/>
      <c r="H143" s="42"/>
      <c r="I143" s="42"/>
      <c r="J143" s="42"/>
      <c r="K143" s="42"/>
      <c r="L143" s="42"/>
      <c r="M143" s="42"/>
      <c r="N143" s="42"/>
      <c r="O143" s="43"/>
      <c r="S143" s="44"/>
    </row>
    <row r="144" spans="1:26" ht="15.75" customHeight="1" x14ac:dyDescent="0.2">
      <c r="A144" s="42"/>
      <c r="B144" s="42"/>
      <c r="C144" s="42"/>
      <c r="D144" s="42"/>
      <c r="E144" s="42"/>
      <c r="F144" s="42"/>
      <c r="G144" s="42"/>
      <c r="H144" s="42"/>
      <c r="I144" s="42"/>
      <c r="J144" s="42"/>
      <c r="K144" s="42"/>
      <c r="L144" s="42"/>
      <c r="M144" s="42"/>
      <c r="N144" s="42"/>
      <c r="O144" s="43"/>
      <c r="S144" s="44"/>
    </row>
    <row r="145" spans="1:19" ht="15.75" customHeight="1" x14ac:dyDescent="0.2">
      <c r="A145" s="42"/>
      <c r="B145" s="42"/>
      <c r="C145" s="42"/>
      <c r="D145" s="42"/>
      <c r="E145" s="42"/>
      <c r="F145" s="42"/>
      <c r="G145" s="42"/>
      <c r="H145" s="42"/>
      <c r="I145" s="42"/>
      <c r="J145" s="42"/>
      <c r="K145" s="42"/>
      <c r="L145" s="42"/>
      <c r="M145" s="42"/>
      <c r="N145" s="42"/>
      <c r="O145" s="43"/>
      <c r="S145" s="44"/>
    </row>
    <row r="146" spans="1:19" ht="15.75" customHeight="1" x14ac:dyDescent="0.2">
      <c r="A146" s="42"/>
      <c r="B146" s="42"/>
      <c r="C146" s="42"/>
      <c r="D146" s="42"/>
      <c r="E146" s="42"/>
      <c r="F146" s="42"/>
      <c r="G146" s="42"/>
      <c r="H146" s="42"/>
      <c r="I146" s="42"/>
      <c r="J146" s="42"/>
      <c r="K146" s="42"/>
      <c r="L146" s="42"/>
      <c r="M146" s="42"/>
      <c r="N146" s="42"/>
      <c r="O146" s="43"/>
      <c r="S146" s="44"/>
    </row>
    <row r="147" spans="1:19" ht="15.75" customHeight="1" x14ac:dyDescent="0.2">
      <c r="A147" s="42"/>
      <c r="B147" s="42"/>
      <c r="C147" s="42"/>
      <c r="D147" s="42"/>
      <c r="E147" s="42"/>
      <c r="F147" s="42"/>
      <c r="G147" s="42"/>
      <c r="H147" s="42"/>
      <c r="I147" s="42"/>
      <c r="J147" s="42"/>
      <c r="K147" s="42"/>
      <c r="L147" s="42"/>
      <c r="M147" s="42"/>
      <c r="N147" s="42"/>
      <c r="O147" s="43"/>
      <c r="S147" s="44"/>
    </row>
    <row r="148" spans="1:19" ht="15.75" customHeight="1" x14ac:dyDescent="0.2">
      <c r="A148" s="42"/>
      <c r="B148" s="42"/>
      <c r="C148" s="42"/>
      <c r="D148" s="42"/>
      <c r="E148" s="42"/>
      <c r="F148" s="42"/>
      <c r="G148" s="42"/>
      <c r="H148" s="42"/>
      <c r="I148" s="42"/>
      <c r="J148" s="42"/>
      <c r="K148" s="42"/>
      <c r="L148" s="42"/>
      <c r="M148" s="42"/>
      <c r="N148" s="42"/>
      <c r="O148" s="43"/>
      <c r="S148" s="44"/>
    </row>
    <row r="149" spans="1:19" ht="15.75" customHeight="1" x14ac:dyDescent="0.2">
      <c r="A149" s="42"/>
      <c r="B149" s="42"/>
      <c r="C149" s="42"/>
      <c r="D149" s="42"/>
      <c r="E149" s="42"/>
      <c r="F149" s="42"/>
      <c r="G149" s="42"/>
      <c r="H149" s="42"/>
      <c r="I149" s="42"/>
      <c r="J149" s="42"/>
      <c r="K149" s="42"/>
      <c r="L149" s="42"/>
      <c r="M149" s="42"/>
      <c r="N149" s="42"/>
      <c r="O149" s="43"/>
      <c r="S149" s="44"/>
    </row>
    <row r="150" spans="1:19" ht="15.75" customHeight="1" x14ac:dyDescent="0.2">
      <c r="A150" s="42"/>
      <c r="B150" s="42"/>
      <c r="C150" s="42"/>
      <c r="D150" s="42"/>
      <c r="E150" s="42"/>
      <c r="F150" s="42"/>
      <c r="G150" s="42"/>
      <c r="H150" s="42"/>
      <c r="I150" s="42"/>
      <c r="J150" s="42"/>
      <c r="K150" s="42"/>
      <c r="L150" s="42"/>
      <c r="M150" s="42"/>
      <c r="N150" s="42"/>
      <c r="O150" s="43"/>
      <c r="S150" s="44"/>
    </row>
    <row r="151" spans="1:19" ht="15.75" customHeight="1" x14ac:dyDescent="0.2">
      <c r="A151" s="42"/>
      <c r="B151" s="42"/>
      <c r="C151" s="42"/>
      <c r="D151" s="42"/>
      <c r="E151" s="42"/>
      <c r="F151" s="42"/>
      <c r="G151" s="42"/>
      <c r="H151" s="42"/>
      <c r="I151" s="42"/>
      <c r="J151" s="42"/>
      <c r="K151" s="42"/>
      <c r="L151" s="42"/>
      <c r="M151" s="42"/>
      <c r="N151" s="42"/>
      <c r="O151" s="43"/>
      <c r="S151" s="44"/>
    </row>
    <row r="152" spans="1:19" ht="15.75" customHeight="1" x14ac:dyDescent="0.2">
      <c r="A152" s="42"/>
      <c r="B152" s="42"/>
      <c r="C152" s="42"/>
      <c r="D152" s="42"/>
      <c r="E152" s="42"/>
      <c r="F152" s="42"/>
      <c r="G152" s="42"/>
      <c r="H152" s="42"/>
      <c r="I152" s="42"/>
      <c r="J152" s="42"/>
      <c r="K152" s="42"/>
      <c r="L152" s="42"/>
      <c r="M152" s="42"/>
      <c r="N152" s="42"/>
      <c r="O152" s="43"/>
      <c r="S152" s="44"/>
    </row>
    <row r="153" spans="1:19" ht="15.75" customHeight="1" x14ac:dyDescent="0.2">
      <c r="A153" s="42"/>
      <c r="B153" s="42"/>
      <c r="C153" s="42"/>
      <c r="D153" s="42"/>
      <c r="E153" s="42"/>
      <c r="F153" s="42"/>
      <c r="G153" s="42"/>
      <c r="H153" s="42"/>
      <c r="I153" s="42"/>
      <c r="J153" s="42"/>
      <c r="K153" s="42"/>
      <c r="L153" s="42"/>
      <c r="M153" s="42"/>
      <c r="N153" s="42"/>
      <c r="O153" s="43"/>
      <c r="S153" s="44"/>
    </row>
    <row r="154" spans="1:19" ht="15.75" customHeight="1" x14ac:dyDescent="0.2">
      <c r="A154" s="42"/>
      <c r="B154" s="42"/>
      <c r="C154" s="42"/>
      <c r="D154" s="42"/>
      <c r="E154" s="42"/>
      <c r="F154" s="42"/>
      <c r="G154" s="42"/>
      <c r="H154" s="42"/>
      <c r="I154" s="42"/>
      <c r="J154" s="42"/>
      <c r="K154" s="42"/>
      <c r="L154" s="42"/>
      <c r="M154" s="42"/>
      <c r="N154" s="42"/>
      <c r="O154" s="43"/>
      <c r="S154" s="44"/>
    </row>
    <row r="155" spans="1:19" ht="15.75" customHeight="1" x14ac:dyDescent="0.2">
      <c r="A155" s="42"/>
      <c r="B155" s="42"/>
      <c r="C155" s="42"/>
      <c r="D155" s="42"/>
      <c r="E155" s="42"/>
      <c r="F155" s="42"/>
      <c r="G155" s="42"/>
      <c r="H155" s="42"/>
      <c r="I155" s="42"/>
      <c r="J155" s="42"/>
      <c r="K155" s="42"/>
      <c r="L155" s="42"/>
      <c r="M155" s="42"/>
      <c r="N155" s="42"/>
      <c r="O155" s="43"/>
      <c r="S155" s="44"/>
    </row>
    <row r="156" spans="1:19" ht="15.75" customHeight="1" x14ac:dyDescent="0.2">
      <c r="A156" s="42"/>
      <c r="B156" s="42"/>
      <c r="C156" s="42"/>
      <c r="D156" s="42"/>
      <c r="E156" s="42"/>
      <c r="F156" s="42"/>
      <c r="G156" s="42"/>
      <c r="H156" s="42"/>
      <c r="I156" s="42"/>
      <c r="J156" s="42"/>
      <c r="K156" s="42"/>
      <c r="L156" s="42"/>
      <c r="M156" s="42"/>
      <c r="N156" s="42"/>
      <c r="O156" s="43"/>
      <c r="S156" s="44"/>
    </row>
    <row r="157" spans="1:19" ht="15.75" customHeight="1" x14ac:dyDescent="0.2">
      <c r="A157" s="42"/>
      <c r="B157" s="42"/>
      <c r="C157" s="42"/>
      <c r="D157" s="42"/>
      <c r="E157" s="42"/>
      <c r="F157" s="42"/>
      <c r="G157" s="42"/>
      <c r="H157" s="42"/>
      <c r="I157" s="42"/>
      <c r="J157" s="42"/>
      <c r="K157" s="42"/>
      <c r="L157" s="42"/>
      <c r="M157" s="42"/>
      <c r="N157" s="42"/>
      <c r="O157" s="43"/>
      <c r="S157" s="44"/>
    </row>
    <row r="158" spans="1:19" ht="15.75" customHeight="1" x14ac:dyDescent="0.2">
      <c r="A158" s="42"/>
      <c r="B158" s="42"/>
      <c r="C158" s="42"/>
      <c r="D158" s="42"/>
      <c r="E158" s="42"/>
      <c r="F158" s="42"/>
      <c r="G158" s="42"/>
      <c r="H158" s="42"/>
      <c r="I158" s="42"/>
      <c r="J158" s="42"/>
      <c r="K158" s="42"/>
      <c r="L158" s="42"/>
      <c r="M158" s="42"/>
      <c r="N158" s="42"/>
      <c r="O158" s="43"/>
      <c r="S158" s="44"/>
    </row>
    <row r="159" spans="1:19" ht="15.75" customHeight="1" x14ac:dyDescent="0.2">
      <c r="A159" s="42"/>
      <c r="B159" s="42"/>
      <c r="C159" s="42"/>
      <c r="D159" s="42"/>
      <c r="E159" s="42"/>
      <c r="F159" s="42"/>
      <c r="G159" s="42"/>
      <c r="H159" s="42"/>
      <c r="I159" s="42"/>
      <c r="J159" s="42"/>
      <c r="K159" s="42"/>
      <c r="L159" s="42"/>
      <c r="M159" s="42"/>
      <c r="N159" s="42"/>
      <c r="O159" s="43"/>
      <c r="S159" s="44"/>
    </row>
    <row r="160" spans="1:19" ht="15.75" customHeight="1" x14ac:dyDescent="0.2">
      <c r="A160" s="42"/>
      <c r="B160" s="42"/>
      <c r="C160" s="42"/>
      <c r="D160" s="42"/>
      <c r="E160" s="42"/>
      <c r="F160" s="42"/>
      <c r="G160" s="42"/>
      <c r="H160" s="42"/>
      <c r="I160" s="42"/>
      <c r="J160" s="42"/>
      <c r="K160" s="42"/>
      <c r="L160" s="42"/>
      <c r="M160" s="42"/>
      <c r="N160" s="42"/>
      <c r="O160" s="43"/>
      <c r="S160" s="44"/>
    </row>
    <row r="161" spans="1:19" ht="15.75" customHeight="1" x14ac:dyDescent="0.2">
      <c r="A161" s="42"/>
      <c r="B161" s="42"/>
      <c r="C161" s="42"/>
      <c r="D161" s="42"/>
      <c r="E161" s="42"/>
      <c r="F161" s="42"/>
      <c r="G161" s="42"/>
      <c r="H161" s="42"/>
      <c r="I161" s="42"/>
      <c r="J161" s="42"/>
      <c r="K161" s="42"/>
      <c r="L161" s="42"/>
      <c r="M161" s="42"/>
      <c r="N161" s="42"/>
      <c r="O161" s="43"/>
      <c r="S161" s="44"/>
    </row>
    <row r="162" spans="1:19" ht="15.75" customHeight="1" x14ac:dyDescent="0.2">
      <c r="A162" s="42"/>
      <c r="B162" s="42"/>
      <c r="C162" s="42"/>
      <c r="D162" s="42"/>
      <c r="E162" s="42"/>
      <c r="F162" s="42"/>
      <c r="G162" s="42"/>
      <c r="H162" s="42"/>
      <c r="I162" s="42"/>
      <c r="J162" s="42"/>
      <c r="K162" s="42"/>
      <c r="L162" s="42"/>
      <c r="M162" s="42"/>
      <c r="N162" s="42"/>
      <c r="O162" s="43"/>
      <c r="S162" s="44"/>
    </row>
    <row r="163" spans="1:19" ht="15.75" customHeight="1" x14ac:dyDescent="0.2">
      <c r="A163" s="42"/>
      <c r="B163" s="42"/>
      <c r="C163" s="42"/>
      <c r="D163" s="42"/>
      <c r="E163" s="42"/>
      <c r="F163" s="42"/>
      <c r="G163" s="42"/>
      <c r="H163" s="42"/>
      <c r="I163" s="42"/>
      <c r="J163" s="42"/>
      <c r="K163" s="42"/>
      <c r="L163" s="42"/>
      <c r="M163" s="42"/>
      <c r="N163" s="42"/>
      <c r="O163" s="43"/>
      <c r="S163" s="44"/>
    </row>
    <row r="164" spans="1:19" ht="15.75" customHeight="1" x14ac:dyDescent="0.2">
      <c r="A164" s="42"/>
      <c r="B164" s="42"/>
      <c r="C164" s="42"/>
      <c r="D164" s="42"/>
      <c r="E164" s="42"/>
      <c r="F164" s="42"/>
      <c r="G164" s="42"/>
      <c r="H164" s="42"/>
      <c r="I164" s="42"/>
      <c r="J164" s="42"/>
      <c r="K164" s="42"/>
      <c r="L164" s="42"/>
      <c r="M164" s="42"/>
      <c r="N164" s="42"/>
      <c r="O164" s="43"/>
      <c r="S164" s="44"/>
    </row>
    <row r="165" spans="1:19" ht="15.75" customHeight="1" x14ac:dyDescent="0.2">
      <c r="A165" s="42"/>
      <c r="B165" s="42"/>
      <c r="C165" s="42"/>
      <c r="D165" s="42"/>
      <c r="E165" s="42"/>
      <c r="F165" s="42"/>
      <c r="G165" s="42"/>
      <c r="H165" s="42"/>
      <c r="I165" s="42"/>
      <c r="J165" s="42"/>
      <c r="K165" s="42"/>
      <c r="L165" s="42"/>
      <c r="M165" s="42"/>
      <c r="N165" s="42"/>
      <c r="O165" s="43"/>
      <c r="S165" s="44"/>
    </row>
    <row r="166" spans="1:19" ht="15.75" customHeight="1" x14ac:dyDescent="0.2">
      <c r="A166" s="42"/>
      <c r="B166" s="42"/>
      <c r="C166" s="42"/>
      <c r="D166" s="42"/>
      <c r="E166" s="42"/>
      <c r="F166" s="42"/>
      <c r="G166" s="42"/>
      <c r="H166" s="42"/>
      <c r="I166" s="42"/>
      <c r="J166" s="42"/>
      <c r="K166" s="42"/>
      <c r="L166" s="42"/>
      <c r="M166" s="42"/>
      <c r="N166" s="42"/>
      <c r="O166" s="43"/>
      <c r="S166" s="44"/>
    </row>
    <row r="167" spans="1:19" ht="15.75" customHeight="1" x14ac:dyDescent="0.2">
      <c r="A167" s="42"/>
      <c r="B167" s="42"/>
      <c r="C167" s="42"/>
      <c r="D167" s="42"/>
      <c r="E167" s="42"/>
      <c r="F167" s="42"/>
      <c r="G167" s="42"/>
      <c r="H167" s="42"/>
      <c r="I167" s="42"/>
      <c r="J167" s="42"/>
      <c r="K167" s="42"/>
      <c r="L167" s="42"/>
      <c r="M167" s="42"/>
      <c r="N167" s="42"/>
      <c r="O167" s="43"/>
      <c r="S167" s="44"/>
    </row>
    <row r="168" spans="1:19" ht="15.75" customHeight="1" x14ac:dyDescent="0.2">
      <c r="A168" s="42"/>
      <c r="B168" s="42"/>
      <c r="C168" s="42"/>
      <c r="D168" s="42"/>
      <c r="E168" s="42"/>
      <c r="F168" s="42"/>
      <c r="G168" s="42"/>
      <c r="H168" s="42"/>
      <c r="I168" s="42"/>
      <c r="J168" s="42"/>
      <c r="K168" s="42"/>
      <c r="L168" s="42"/>
      <c r="M168" s="42"/>
      <c r="N168" s="42"/>
      <c r="O168" s="43"/>
      <c r="S168" s="44"/>
    </row>
    <row r="169" spans="1:19" ht="15.75" customHeight="1" x14ac:dyDescent="0.2">
      <c r="A169" s="42"/>
      <c r="B169" s="42"/>
      <c r="C169" s="42"/>
      <c r="D169" s="42"/>
      <c r="E169" s="42"/>
      <c r="F169" s="42"/>
      <c r="G169" s="42"/>
      <c r="H169" s="42"/>
      <c r="I169" s="42"/>
      <c r="J169" s="42"/>
      <c r="K169" s="42"/>
      <c r="L169" s="42"/>
      <c r="M169" s="42"/>
      <c r="N169" s="42"/>
      <c r="O169" s="43"/>
      <c r="S169" s="44"/>
    </row>
    <row r="170" spans="1:19" ht="15.75" customHeight="1" x14ac:dyDescent="0.2">
      <c r="A170" s="42"/>
      <c r="B170" s="42"/>
      <c r="C170" s="42"/>
      <c r="D170" s="42"/>
      <c r="E170" s="42"/>
      <c r="F170" s="42"/>
      <c r="G170" s="42"/>
      <c r="H170" s="42"/>
      <c r="I170" s="42"/>
      <c r="J170" s="42"/>
      <c r="K170" s="42"/>
      <c r="L170" s="42"/>
      <c r="M170" s="42"/>
      <c r="N170" s="42"/>
      <c r="O170" s="43"/>
      <c r="S170" s="44"/>
    </row>
    <row r="171" spans="1:19" ht="15.75" customHeight="1" x14ac:dyDescent="0.2">
      <c r="A171" s="42"/>
      <c r="B171" s="42"/>
      <c r="C171" s="42"/>
      <c r="D171" s="42"/>
      <c r="E171" s="42"/>
      <c r="F171" s="42"/>
      <c r="G171" s="42"/>
      <c r="H171" s="42"/>
      <c r="I171" s="42"/>
      <c r="J171" s="42"/>
      <c r="K171" s="42"/>
      <c r="L171" s="42"/>
      <c r="M171" s="42"/>
      <c r="N171" s="42"/>
      <c r="O171" s="43"/>
      <c r="S171" s="44"/>
    </row>
    <row r="172" spans="1:19" ht="15.75" customHeight="1" x14ac:dyDescent="0.2">
      <c r="A172" s="42"/>
      <c r="B172" s="42"/>
      <c r="C172" s="42"/>
      <c r="D172" s="42"/>
      <c r="E172" s="42"/>
      <c r="F172" s="42"/>
      <c r="G172" s="42"/>
      <c r="H172" s="42"/>
      <c r="I172" s="42"/>
      <c r="J172" s="42"/>
      <c r="K172" s="42"/>
      <c r="L172" s="42"/>
      <c r="M172" s="42"/>
      <c r="N172" s="42"/>
      <c r="O172" s="43"/>
      <c r="S172" s="44"/>
    </row>
    <row r="173" spans="1:19" ht="15.75" customHeight="1" x14ac:dyDescent="0.2">
      <c r="A173" s="42"/>
      <c r="B173" s="42"/>
      <c r="C173" s="42"/>
      <c r="D173" s="42"/>
      <c r="E173" s="42"/>
      <c r="F173" s="42"/>
      <c r="G173" s="42"/>
      <c r="H173" s="42"/>
      <c r="I173" s="42"/>
      <c r="J173" s="42"/>
      <c r="K173" s="42"/>
      <c r="L173" s="42"/>
      <c r="M173" s="42"/>
      <c r="N173" s="42"/>
      <c r="O173" s="43"/>
      <c r="S173" s="44"/>
    </row>
    <row r="174" spans="1:19" ht="15.75" customHeight="1" x14ac:dyDescent="0.2">
      <c r="A174" s="42"/>
      <c r="B174" s="42"/>
      <c r="C174" s="42"/>
      <c r="D174" s="42"/>
      <c r="E174" s="42"/>
      <c r="F174" s="42"/>
      <c r="G174" s="42"/>
      <c r="H174" s="42"/>
      <c r="I174" s="42"/>
      <c r="J174" s="42"/>
      <c r="K174" s="42"/>
      <c r="L174" s="42"/>
      <c r="M174" s="42"/>
      <c r="N174" s="42"/>
      <c r="O174" s="43"/>
      <c r="S174" s="44"/>
    </row>
    <row r="175" spans="1:19" ht="15.75" customHeight="1" x14ac:dyDescent="0.2">
      <c r="A175" s="42"/>
      <c r="B175" s="42"/>
      <c r="C175" s="42"/>
      <c r="D175" s="42"/>
      <c r="E175" s="42"/>
      <c r="F175" s="42"/>
      <c r="G175" s="42"/>
      <c r="H175" s="42"/>
      <c r="I175" s="42"/>
      <c r="J175" s="42"/>
      <c r="K175" s="42"/>
      <c r="L175" s="42"/>
      <c r="M175" s="42"/>
      <c r="N175" s="42"/>
      <c r="O175" s="43"/>
      <c r="S175" s="44"/>
    </row>
    <row r="176" spans="1:19" ht="15.75" customHeight="1" x14ac:dyDescent="0.2">
      <c r="A176" s="42"/>
      <c r="B176" s="42"/>
      <c r="C176" s="42"/>
      <c r="D176" s="42"/>
      <c r="E176" s="42"/>
      <c r="F176" s="42"/>
      <c r="G176" s="42"/>
      <c r="H176" s="42"/>
      <c r="I176" s="42"/>
      <c r="J176" s="42"/>
      <c r="K176" s="42"/>
      <c r="L176" s="42"/>
      <c r="M176" s="42"/>
      <c r="N176" s="42"/>
      <c r="O176" s="43"/>
      <c r="S176" s="44"/>
    </row>
    <row r="177" spans="1:19" ht="15.75" customHeight="1" x14ac:dyDescent="0.2">
      <c r="A177" s="42"/>
      <c r="B177" s="42"/>
      <c r="C177" s="42"/>
      <c r="D177" s="42"/>
      <c r="E177" s="42"/>
      <c r="F177" s="42"/>
      <c r="G177" s="42"/>
      <c r="H177" s="42"/>
      <c r="I177" s="42"/>
      <c r="J177" s="42"/>
      <c r="K177" s="42"/>
      <c r="L177" s="42"/>
      <c r="M177" s="42"/>
      <c r="N177" s="42"/>
      <c r="O177" s="43"/>
      <c r="S177" s="44"/>
    </row>
    <row r="178" spans="1:19" ht="15.75" customHeight="1" x14ac:dyDescent="0.2">
      <c r="A178" s="42"/>
      <c r="B178" s="42"/>
      <c r="C178" s="42"/>
      <c r="D178" s="42"/>
      <c r="E178" s="42"/>
      <c r="F178" s="42"/>
      <c r="G178" s="42"/>
      <c r="H178" s="42"/>
      <c r="I178" s="42"/>
      <c r="J178" s="42"/>
      <c r="K178" s="42"/>
      <c r="L178" s="42"/>
      <c r="M178" s="42"/>
      <c r="N178" s="42"/>
      <c r="O178" s="43"/>
      <c r="S178" s="44"/>
    </row>
    <row r="179" spans="1:19" ht="15.75" customHeight="1" x14ac:dyDescent="0.2">
      <c r="A179" s="42"/>
      <c r="B179" s="42"/>
      <c r="C179" s="42"/>
      <c r="D179" s="42"/>
      <c r="E179" s="42"/>
      <c r="F179" s="42"/>
      <c r="G179" s="42"/>
      <c r="H179" s="42"/>
      <c r="I179" s="42"/>
      <c r="J179" s="42"/>
      <c r="K179" s="42"/>
      <c r="L179" s="42"/>
      <c r="M179" s="42"/>
      <c r="N179" s="42"/>
      <c r="O179" s="43"/>
      <c r="S179" s="44"/>
    </row>
    <row r="180" spans="1:19" ht="15.75" customHeight="1" x14ac:dyDescent="0.2">
      <c r="A180" s="42"/>
      <c r="B180" s="42"/>
      <c r="C180" s="42"/>
      <c r="D180" s="42"/>
      <c r="E180" s="42"/>
      <c r="F180" s="42"/>
      <c r="G180" s="42"/>
      <c r="H180" s="42"/>
      <c r="I180" s="42"/>
      <c r="J180" s="42"/>
      <c r="K180" s="42"/>
      <c r="L180" s="42"/>
      <c r="M180" s="42"/>
      <c r="N180" s="42"/>
      <c r="O180" s="43"/>
      <c r="S180" s="44"/>
    </row>
    <row r="181" spans="1:19" ht="15.75" customHeight="1" x14ac:dyDescent="0.2">
      <c r="A181" s="42"/>
      <c r="B181" s="42"/>
      <c r="C181" s="42"/>
      <c r="D181" s="42"/>
      <c r="E181" s="42"/>
      <c r="F181" s="42"/>
      <c r="G181" s="42"/>
      <c r="H181" s="42"/>
      <c r="I181" s="42"/>
      <c r="J181" s="42"/>
      <c r="K181" s="42"/>
      <c r="L181" s="42"/>
      <c r="M181" s="42"/>
      <c r="N181" s="42"/>
      <c r="O181" s="43"/>
      <c r="S181" s="44"/>
    </row>
    <row r="182" spans="1:19" ht="15.75" customHeight="1" x14ac:dyDescent="0.2">
      <c r="A182" s="42"/>
      <c r="B182" s="42"/>
      <c r="C182" s="42"/>
      <c r="D182" s="42"/>
      <c r="E182" s="42"/>
      <c r="F182" s="42"/>
      <c r="G182" s="42"/>
      <c r="H182" s="42"/>
      <c r="I182" s="42"/>
      <c r="J182" s="42"/>
      <c r="K182" s="42"/>
      <c r="L182" s="42"/>
      <c r="M182" s="42"/>
      <c r="N182" s="42"/>
      <c r="O182" s="43"/>
      <c r="S182" s="44"/>
    </row>
    <row r="183" spans="1:19" ht="15.75" customHeight="1" x14ac:dyDescent="0.2">
      <c r="A183" s="42"/>
      <c r="B183" s="42"/>
      <c r="C183" s="42"/>
      <c r="D183" s="42"/>
      <c r="E183" s="42"/>
      <c r="F183" s="42"/>
      <c r="G183" s="42"/>
      <c r="H183" s="42"/>
      <c r="I183" s="42"/>
      <c r="J183" s="42"/>
      <c r="K183" s="42"/>
      <c r="L183" s="42"/>
      <c r="M183" s="42"/>
      <c r="N183" s="42"/>
      <c r="O183" s="43"/>
      <c r="S183" s="44"/>
    </row>
    <row r="184" spans="1:19" ht="15.75" customHeight="1" x14ac:dyDescent="0.2">
      <c r="A184" s="42"/>
      <c r="B184" s="42"/>
      <c r="C184" s="42"/>
      <c r="D184" s="42"/>
      <c r="E184" s="42"/>
      <c r="F184" s="42"/>
      <c r="G184" s="42"/>
      <c r="H184" s="42"/>
      <c r="I184" s="42"/>
      <c r="J184" s="42"/>
      <c r="K184" s="42"/>
      <c r="L184" s="42"/>
      <c r="M184" s="42"/>
      <c r="N184" s="42"/>
      <c r="O184" s="43"/>
      <c r="S184" s="44"/>
    </row>
    <row r="185" spans="1:19" ht="15.75" customHeight="1" x14ac:dyDescent="0.2">
      <c r="A185" s="42"/>
      <c r="B185" s="42"/>
      <c r="C185" s="42"/>
      <c r="D185" s="42"/>
      <c r="E185" s="42"/>
      <c r="F185" s="42"/>
      <c r="G185" s="42"/>
      <c r="H185" s="42"/>
      <c r="I185" s="42"/>
      <c r="J185" s="42"/>
      <c r="K185" s="42"/>
      <c r="L185" s="42"/>
      <c r="M185" s="42"/>
      <c r="N185" s="42"/>
      <c r="O185" s="43"/>
      <c r="S185" s="44"/>
    </row>
    <row r="186" spans="1:19" ht="15.75" customHeight="1" x14ac:dyDescent="0.2">
      <c r="A186" s="42"/>
      <c r="B186" s="42"/>
      <c r="C186" s="42"/>
      <c r="D186" s="42"/>
      <c r="E186" s="42"/>
      <c r="F186" s="42"/>
      <c r="G186" s="42"/>
      <c r="H186" s="42"/>
      <c r="I186" s="42"/>
      <c r="J186" s="42"/>
      <c r="K186" s="42"/>
      <c r="L186" s="42"/>
      <c r="M186" s="42"/>
      <c r="N186" s="42"/>
      <c r="O186" s="43"/>
      <c r="S186" s="44"/>
    </row>
    <row r="187" spans="1:19" ht="15.75" customHeight="1" x14ac:dyDescent="0.2">
      <c r="A187" s="42"/>
      <c r="B187" s="42"/>
      <c r="C187" s="42"/>
      <c r="D187" s="42"/>
      <c r="E187" s="42"/>
      <c r="F187" s="42"/>
      <c r="G187" s="42"/>
      <c r="H187" s="42"/>
      <c r="I187" s="42"/>
      <c r="J187" s="42"/>
      <c r="K187" s="42"/>
      <c r="L187" s="42"/>
      <c r="M187" s="42"/>
      <c r="N187" s="42"/>
      <c r="O187" s="43"/>
      <c r="S187" s="44"/>
    </row>
    <row r="188" spans="1:19" ht="15.75" customHeight="1" x14ac:dyDescent="0.2">
      <c r="A188" s="42"/>
      <c r="B188" s="42"/>
      <c r="C188" s="42"/>
      <c r="D188" s="42"/>
      <c r="E188" s="42"/>
      <c r="F188" s="42"/>
      <c r="G188" s="42"/>
      <c r="H188" s="42"/>
      <c r="I188" s="42"/>
      <c r="J188" s="42"/>
      <c r="K188" s="42"/>
      <c r="L188" s="42"/>
      <c r="M188" s="42"/>
      <c r="N188" s="42"/>
      <c r="O188" s="43"/>
      <c r="S188" s="44"/>
    </row>
    <row r="189" spans="1:19" ht="15.75" customHeight="1" x14ac:dyDescent="0.2">
      <c r="A189" s="42"/>
      <c r="B189" s="42"/>
      <c r="C189" s="42"/>
      <c r="D189" s="42"/>
      <c r="E189" s="42"/>
      <c r="F189" s="42"/>
      <c r="G189" s="42"/>
      <c r="H189" s="42"/>
      <c r="I189" s="42"/>
      <c r="J189" s="42"/>
      <c r="K189" s="42"/>
      <c r="L189" s="42"/>
      <c r="M189" s="42"/>
      <c r="N189" s="42"/>
      <c r="O189" s="43"/>
      <c r="S189" s="44"/>
    </row>
    <row r="190" spans="1:19" ht="15.75" customHeight="1" x14ac:dyDescent="0.2">
      <c r="A190" s="42"/>
      <c r="B190" s="42"/>
      <c r="C190" s="42"/>
      <c r="D190" s="42"/>
      <c r="E190" s="42"/>
      <c r="F190" s="42"/>
      <c r="G190" s="42"/>
      <c r="H190" s="42"/>
      <c r="I190" s="42"/>
      <c r="J190" s="42"/>
      <c r="K190" s="42"/>
      <c r="L190" s="42"/>
      <c r="M190" s="42"/>
      <c r="N190" s="42"/>
      <c r="O190" s="43"/>
      <c r="S190" s="44"/>
    </row>
    <row r="191" spans="1:19" ht="15.75" customHeight="1" x14ac:dyDescent="0.2">
      <c r="A191" s="42"/>
      <c r="B191" s="42"/>
      <c r="C191" s="42"/>
      <c r="D191" s="42"/>
      <c r="E191" s="42"/>
      <c r="F191" s="42"/>
      <c r="G191" s="42"/>
      <c r="H191" s="42"/>
      <c r="I191" s="42"/>
      <c r="J191" s="42"/>
      <c r="K191" s="42"/>
      <c r="L191" s="42"/>
      <c r="M191" s="42"/>
      <c r="N191" s="42"/>
      <c r="O191" s="43"/>
      <c r="S191" s="44"/>
    </row>
    <row r="192" spans="1:19" ht="15.75" customHeight="1" x14ac:dyDescent="0.2">
      <c r="A192" s="42"/>
      <c r="B192" s="42"/>
      <c r="C192" s="42"/>
      <c r="D192" s="42"/>
      <c r="E192" s="42"/>
      <c r="F192" s="42"/>
      <c r="G192" s="42"/>
      <c r="H192" s="42"/>
      <c r="I192" s="42"/>
      <c r="J192" s="42"/>
      <c r="K192" s="42"/>
      <c r="L192" s="42"/>
      <c r="M192" s="42"/>
      <c r="N192" s="42"/>
      <c r="O192" s="43"/>
      <c r="S192" s="44"/>
    </row>
    <row r="193" spans="1:19" ht="15.75" customHeight="1" x14ac:dyDescent="0.2">
      <c r="A193" s="42"/>
      <c r="B193" s="42"/>
      <c r="C193" s="42"/>
      <c r="D193" s="42"/>
      <c r="E193" s="42"/>
      <c r="F193" s="42"/>
      <c r="G193" s="42"/>
      <c r="H193" s="42"/>
      <c r="I193" s="42"/>
      <c r="J193" s="42"/>
      <c r="K193" s="42"/>
      <c r="L193" s="42"/>
      <c r="M193" s="42"/>
      <c r="N193" s="42"/>
      <c r="O193" s="43"/>
      <c r="S193" s="44"/>
    </row>
    <row r="194" spans="1:19" ht="15.75" customHeight="1" x14ac:dyDescent="0.2">
      <c r="A194" s="42"/>
      <c r="B194" s="42"/>
      <c r="C194" s="42"/>
      <c r="D194" s="42"/>
      <c r="E194" s="42"/>
      <c r="F194" s="42"/>
      <c r="G194" s="42"/>
      <c r="H194" s="42"/>
      <c r="I194" s="42"/>
      <c r="J194" s="42"/>
      <c r="K194" s="42"/>
      <c r="L194" s="42"/>
      <c r="M194" s="42"/>
      <c r="N194" s="42"/>
      <c r="O194" s="43"/>
      <c r="S194" s="44"/>
    </row>
    <row r="195" spans="1:19" ht="15.75" customHeight="1" x14ac:dyDescent="0.2">
      <c r="A195" s="42"/>
      <c r="B195" s="42"/>
      <c r="C195" s="42"/>
      <c r="D195" s="42"/>
      <c r="E195" s="42"/>
      <c r="F195" s="42"/>
      <c r="G195" s="42"/>
      <c r="H195" s="42"/>
      <c r="I195" s="42"/>
      <c r="J195" s="42"/>
      <c r="K195" s="42"/>
      <c r="L195" s="42"/>
      <c r="M195" s="42"/>
      <c r="N195" s="42"/>
      <c r="O195" s="43"/>
      <c r="S195" s="44"/>
    </row>
    <row r="196" spans="1:19" ht="15.75" customHeight="1" x14ac:dyDescent="0.2">
      <c r="A196" s="42"/>
      <c r="B196" s="42"/>
      <c r="C196" s="42"/>
      <c r="D196" s="42"/>
      <c r="E196" s="42"/>
      <c r="F196" s="42"/>
      <c r="G196" s="42"/>
      <c r="H196" s="42"/>
      <c r="I196" s="42"/>
      <c r="J196" s="42"/>
      <c r="K196" s="42"/>
      <c r="L196" s="42"/>
      <c r="M196" s="42"/>
      <c r="N196" s="42"/>
      <c r="O196" s="43"/>
      <c r="S196" s="44"/>
    </row>
    <row r="197" spans="1:19" ht="15.75" customHeight="1" x14ac:dyDescent="0.2">
      <c r="A197" s="42"/>
      <c r="B197" s="42"/>
      <c r="C197" s="42"/>
      <c r="D197" s="42"/>
      <c r="E197" s="42"/>
      <c r="F197" s="42"/>
      <c r="G197" s="42"/>
      <c r="H197" s="42"/>
      <c r="I197" s="42"/>
      <c r="J197" s="42"/>
      <c r="K197" s="42"/>
      <c r="L197" s="42"/>
      <c r="M197" s="42"/>
      <c r="N197" s="42"/>
      <c r="O197" s="43"/>
      <c r="S197" s="44"/>
    </row>
    <row r="198" spans="1:19" ht="15.75" customHeight="1" x14ac:dyDescent="0.2">
      <c r="A198" s="42"/>
      <c r="B198" s="42"/>
      <c r="C198" s="42"/>
      <c r="D198" s="42"/>
      <c r="E198" s="42"/>
      <c r="F198" s="42"/>
      <c r="G198" s="42"/>
      <c r="H198" s="42"/>
      <c r="I198" s="42"/>
      <c r="J198" s="42"/>
      <c r="K198" s="42"/>
      <c r="L198" s="42"/>
      <c r="M198" s="42"/>
      <c r="N198" s="42"/>
      <c r="O198" s="43"/>
      <c r="S198" s="44"/>
    </row>
    <row r="199" spans="1:19" ht="15.75" customHeight="1" x14ac:dyDescent="0.2">
      <c r="A199" s="42"/>
      <c r="B199" s="42"/>
      <c r="C199" s="42"/>
      <c r="D199" s="42"/>
      <c r="E199" s="42"/>
      <c r="F199" s="42"/>
      <c r="G199" s="42"/>
      <c r="H199" s="42"/>
      <c r="I199" s="42"/>
      <c r="J199" s="42"/>
      <c r="K199" s="42"/>
      <c r="L199" s="42"/>
      <c r="M199" s="42"/>
      <c r="N199" s="42"/>
      <c r="O199" s="43"/>
      <c r="S199" s="44"/>
    </row>
    <row r="200" spans="1:19" ht="15.75" customHeight="1" x14ac:dyDescent="0.2">
      <c r="A200" s="42"/>
      <c r="B200" s="42"/>
      <c r="C200" s="42"/>
      <c r="D200" s="42"/>
      <c r="E200" s="42"/>
      <c r="F200" s="42"/>
      <c r="G200" s="42"/>
      <c r="H200" s="42"/>
      <c r="I200" s="42"/>
      <c r="J200" s="42"/>
      <c r="K200" s="42"/>
      <c r="L200" s="42"/>
      <c r="M200" s="42"/>
      <c r="N200" s="42"/>
      <c r="O200" s="43"/>
      <c r="S200" s="44"/>
    </row>
    <row r="201" spans="1:19" ht="15.75" customHeight="1" x14ac:dyDescent="0.2">
      <c r="A201" s="42"/>
      <c r="B201" s="42"/>
      <c r="C201" s="42"/>
      <c r="D201" s="42"/>
      <c r="E201" s="42"/>
      <c r="F201" s="42"/>
      <c r="G201" s="42"/>
      <c r="H201" s="42"/>
      <c r="I201" s="42"/>
      <c r="J201" s="42"/>
      <c r="K201" s="42"/>
      <c r="L201" s="42"/>
      <c r="M201" s="42"/>
      <c r="N201" s="42"/>
      <c r="O201" s="43"/>
      <c r="S201" s="44"/>
    </row>
    <row r="202" spans="1:19" ht="15.75" customHeight="1" x14ac:dyDescent="0.2">
      <c r="A202" s="42"/>
      <c r="B202" s="42"/>
      <c r="C202" s="42"/>
      <c r="D202" s="42"/>
      <c r="E202" s="42"/>
      <c r="F202" s="42"/>
      <c r="G202" s="42"/>
      <c r="H202" s="42"/>
      <c r="I202" s="42"/>
      <c r="J202" s="42"/>
      <c r="K202" s="42"/>
      <c r="L202" s="42"/>
      <c r="M202" s="42"/>
      <c r="N202" s="42"/>
      <c r="O202" s="43"/>
      <c r="S202" s="44"/>
    </row>
    <row r="203" spans="1:19" ht="15.75" customHeight="1" x14ac:dyDescent="0.2">
      <c r="A203" s="42"/>
      <c r="B203" s="42"/>
      <c r="C203" s="42"/>
      <c r="D203" s="42"/>
      <c r="E203" s="42"/>
      <c r="F203" s="42"/>
      <c r="G203" s="42"/>
      <c r="H203" s="42"/>
      <c r="I203" s="42"/>
      <c r="J203" s="42"/>
      <c r="K203" s="42"/>
      <c r="L203" s="42"/>
      <c r="M203" s="42"/>
      <c r="N203" s="42"/>
      <c r="O203" s="43"/>
      <c r="S203" s="44"/>
    </row>
    <row r="204" spans="1:19" ht="15.75" customHeight="1" x14ac:dyDescent="0.2">
      <c r="A204" s="42"/>
      <c r="B204" s="42"/>
      <c r="C204" s="42"/>
      <c r="D204" s="42"/>
      <c r="E204" s="42"/>
      <c r="F204" s="42"/>
      <c r="G204" s="42"/>
      <c r="H204" s="42"/>
      <c r="I204" s="42"/>
      <c r="J204" s="42"/>
      <c r="K204" s="42"/>
      <c r="L204" s="42"/>
      <c r="M204" s="42"/>
      <c r="N204" s="42"/>
      <c r="O204" s="43"/>
      <c r="S204" s="44"/>
    </row>
    <row r="205" spans="1:19" ht="15.75" customHeight="1" x14ac:dyDescent="0.2">
      <c r="A205" s="42"/>
      <c r="B205" s="42"/>
      <c r="C205" s="42"/>
      <c r="D205" s="42"/>
      <c r="E205" s="42"/>
      <c r="F205" s="42"/>
      <c r="G205" s="42"/>
      <c r="H205" s="42"/>
      <c r="I205" s="42"/>
      <c r="J205" s="42"/>
      <c r="K205" s="42"/>
      <c r="L205" s="42"/>
      <c r="M205" s="42"/>
      <c r="N205" s="42"/>
      <c r="O205" s="43"/>
      <c r="S205" s="44"/>
    </row>
    <row r="206" spans="1:19" ht="15.75" customHeight="1" x14ac:dyDescent="0.2">
      <c r="A206" s="42"/>
      <c r="B206" s="42"/>
      <c r="C206" s="42"/>
      <c r="D206" s="42"/>
      <c r="E206" s="42"/>
      <c r="F206" s="42"/>
      <c r="G206" s="42"/>
      <c r="H206" s="42"/>
      <c r="I206" s="42"/>
      <c r="J206" s="42"/>
      <c r="K206" s="42"/>
      <c r="L206" s="42"/>
      <c r="M206" s="42"/>
      <c r="N206" s="42"/>
      <c r="O206" s="43"/>
      <c r="S206" s="44"/>
    </row>
    <row r="207" spans="1:19" ht="15.75" customHeight="1" x14ac:dyDescent="0.2">
      <c r="A207" s="42"/>
      <c r="B207" s="42"/>
      <c r="C207" s="42"/>
      <c r="D207" s="42"/>
      <c r="E207" s="42"/>
      <c r="F207" s="42"/>
      <c r="G207" s="42"/>
      <c r="H207" s="42"/>
      <c r="I207" s="42"/>
      <c r="J207" s="42"/>
      <c r="K207" s="42"/>
      <c r="L207" s="42"/>
      <c r="M207" s="42"/>
      <c r="N207" s="42"/>
      <c r="O207" s="43"/>
      <c r="S207" s="44"/>
    </row>
    <row r="208" spans="1:19" ht="15.75" customHeight="1" x14ac:dyDescent="0.2">
      <c r="A208" s="42"/>
      <c r="B208" s="42"/>
      <c r="C208" s="42"/>
      <c r="D208" s="42"/>
      <c r="E208" s="42"/>
      <c r="F208" s="42"/>
      <c r="G208" s="42"/>
      <c r="H208" s="42"/>
      <c r="I208" s="42"/>
      <c r="J208" s="42"/>
      <c r="K208" s="42"/>
      <c r="L208" s="42"/>
      <c r="M208" s="42"/>
      <c r="N208" s="42"/>
      <c r="O208" s="43"/>
      <c r="S208" s="44"/>
    </row>
    <row r="209" spans="1:19" ht="15.75" customHeight="1" x14ac:dyDescent="0.2">
      <c r="A209" s="42"/>
      <c r="B209" s="42"/>
      <c r="C209" s="42"/>
      <c r="D209" s="42"/>
      <c r="E209" s="42"/>
      <c r="F209" s="42"/>
      <c r="G209" s="42"/>
      <c r="H209" s="42"/>
      <c r="I209" s="42"/>
      <c r="J209" s="42"/>
      <c r="K209" s="42"/>
      <c r="L209" s="42"/>
      <c r="M209" s="42"/>
      <c r="N209" s="42"/>
      <c r="O209" s="43"/>
      <c r="S209" s="44"/>
    </row>
    <row r="210" spans="1:19" ht="15.75" customHeight="1" x14ac:dyDescent="0.2">
      <c r="A210" s="42"/>
      <c r="B210" s="42"/>
      <c r="C210" s="42"/>
      <c r="D210" s="42"/>
      <c r="E210" s="42"/>
      <c r="F210" s="42"/>
      <c r="G210" s="42"/>
      <c r="H210" s="42"/>
      <c r="I210" s="42"/>
      <c r="J210" s="42"/>
      <c r="K210" s="42"/>
      <c r="L210" s="42"/>
      <c r="M210" s="42"/>
      <c r="N210" s="42"/>
      <c r="O210" s="43"/>
      <c r="S210" s="44"/>
    </row>
    <row r="211" spans="1:19" ht="15.75" customHeight="1" x14ac:dyDescent="0.2">
      <c r="A211" s="42"/>
      <c r="B211" s="42"/>
      <c r="C211" s="42"/>
      <c r="D211" s="42"/>
      <c r="E211" s="42"/>
      <c r="F211" s="42"/>
      <c r="G211" s="42"/>
      <c r="H211" s="42"/>
      <c r="I211" s="42"/>
      <c r="J211" s="42"/>
      <c r="K211" s="42"/>
      <c r="L211" s="42"/>
      <c r="M211" s="42"/>
      <c r="N211" s="42"/>
      <c r="O211" s="43"/>
      <c r="S211" s="44"/>
    </row>
    <row r="212" spans="1:19" ht="15.75" customHeight="1" x14ac:dyDescent="0.2">
      <c r="A212" s="42"/>
      <c r="B212" s="42"/>
      <c r="C212" s="42"/>
      <c r="D212" s="42"/>
      <c r="E212" s="42"/>
      <c r="F212" s="42"/>
      <c r="G212" s="42"/>
      <c r="H212" s="42"/>
      <c r="I212" s="42"/>
      <c r="J212" s="42"/>
      <c r="K212" s="42"/>
      <c r="L212" s="42"/>
      <c r="M212" s="42"/>
      <c r="N212" s="42"/>
      <c r="O212" s="43"/>
      <c r="S212" s="44"/>
    </row>
    <row r="213" spans="1:19" ht="15.75" customHeight="1" x14ac:dyDescent="0.2">
      <c r="A213" s="42"/>
      <c r="B213" s="42"/>
      <c r="C213" s="42"/>
      <c r="D213" s="42"/>
      <c r="E213" s="42"/>
      <c r="F213" s="42"/>
      <c r="G213" s="42"/>
      <c r="H213" s="42"/>
      <c r="I213" s="42"/>
      <c r="J213" s="42"/>
      <c r="K213" s="42"/>
      <c r="L213" s="42"/>
      <c r="M213" s="42"/>
      <c r="N213" s="42"/>
      <c r="O213" s="43"/>
      <c r="S213" s="44"/>
    </row>
    <row r="214" spans="1:19" ht="15.75" customHeight="1" x14ac:dyDescent="0.2">
      <c r="A214" s="42"/>
      <c r="B214" s="42"/>
      <c r="C214" s="42"/>
      <c r="D214" s="42"/>
      <c r="E214" s="42"/>
      <c r="F214" s="42"/>
      <c r="G214" s="42"/>
      <c r="H214" s="42"/>
      <c r="I214" s="42"/>
      <c r="J214" s="42"/>
      <c r="K214" s="42"/>
      <c r="L214" s="42"/>
      <c r="M214" s="42"/>
      <c r="N214" s="42"/>
      <c r="O214" s="43"/>
      <c r="S214" s="44"/>
    </row>
    <row r="215" spans="1:19" ht="15.75" customHeight="1" x14ac:dyDescent="0.2">
      <c r="A215" s="42"/>
      <c r="B215" s="42"/>
      <c r="C215" s="42"/>
      <c r="D215" s="42"/>
      <c r="E215" s="42"/>
      <c r="F215" s="42"/>
      <c r="G215" s="42"/>
      <c r="H215" s="42"/>
      <c r="I215" s="42"/>
      <c r="J215" s="42"/>
      <c r="K215" s="42"/>
      <c r="L215" s="42"/>
      <c r="M215" s="42"/>
      <c r="N215" s="42"/>
      <c r="O215" s="43"/>
      <c r="S215" s="44"/>
    </row>
    <row r="216" spans="1:19" ht="15.75" customHeight="1" x14ac:dyDescent="0.2">
      <c r="A216" s="42"/>
      <c r="B216" s="42"/>
      <c r="C216" s="42"/>
      <c r="D216" s="42"/>
      <c r="E216" s="42"/>
      <c r="F216" s="42"/>
      <c r="G216" s="42"/>
      <c r="H216" s="42"/>
      <c r="I216" s="42"/>
      <c r="J216" s="42"/>
      <c r="K216" s="42"/>
      <c r="L216" s="42"/>
      <c r="M216" s="42"/>
      <c r="N216" s="42"/>
      <c r="O216" s="43"/>
      <c r="S216" s="44"/>
    </row>
    <row r="217" spans="1:19" ht="15.75" customHeight="1" x14ac:dyDescent="0.2">
      <c r="A217" s="42"/>
      <c r="B217" s="42"/>
      <c r="C217" s="42"/>
      <c r="D217" s="42"/>
      <c r="E217" s="42"/>
      <c r="F217" s="42"/>
      <c r="G217" s="42"/>
      <c r="H217" s="42"/>
      <c r="I217" s="42"/>
      <c r="J217" s="42"/>
      <c r="K217" s="42"/>
      <c r="L217" s="42"/>
      <c r="M217" s="42"/>
      <c r="N217" s="42"/>
      <c r="O217" s="43"/>
      <c r="S217" s="44"/>
    </row>
    <row r="218" spans="1:19" ht="15.75" customHeight="1" x14ac:dyDescent="0.2">
      <c r="A218" s="42"/>
      <c r="B218" s="42"/>
      <c r="C218" s="42"/>
      <c r="D218" s="42"/>
      <c r="E218" s="42"/>
      <c r="F218" s="42"/>
      <c r="G218" s="42"/>
      <c r="H218" s="42"/>
      <c r="I218" s="42"/>
      <c r="J218" s="42"/>
      <c r="K218" s="42"/>
      <c r="L218" s="42"/>
      <c r="M218" s="42"/>
      <c r="N218" s="42"/>
      <c r="O218" s="43"/>
      <c r="S218" s="44"/>
    </row>
    <row r="219" spans="1:19" ht="15.75" customHeight="1" x14ac:dyDescent="0.2">
      <c r="A219" s="42"/>
      <c r="B219" s="42"/>
      <c r="C219" s="42"/>
      <c r="D219" s="42"/>
      <c r="E219" s="42"/>
      <c r="F219" s="42"/>
      <c r="G219" s="42"/>
      <c r="H219" s="42"/>
      <c r="I219" s="42"/>
      <c r="J219" s="42"/>
      <c r="K219" s="42"/>
      <c r="L219" s="42"/>
      <c r="M219" s="42"/>
      <c r="N219" s="42"/>
      <c r="O219" s="43"/>
      <c r="S219" s="44"/>
    </row>
    <row r="220" spans="1:19" ht="15.75" customHeight="1" x14ac:dyDescent="0.2">
      <c r="A220" s="42"/>
      <c r="B220" s="42"/>
      <c r="C220" s="42"/>
      <c r="D220" s="42"/>
      <c r="E220" s="42"/>
      <c r="F220" s="42"/>
      <c r="G220" s="42"/>
      <c r="H220" s="42"/>
      <c r="I220" s="42"/>
      <c r="J220" s="42"/>
      <c r="K220" s="42"/>
      <c r="L220" s="42"/>
      <c r="M220" s="42"/>
      <c r="N220" s="42"/>
      <c r="O220" s="43"/>
      <c r="S220" s="44"/>
    </row>
    <row r="221" spans="1:19" ht="15.75" customHeight="1" x14ac:dyDescent="0.2">
      <c r="A221" s="42"/>
      <c r="B221" s="42"/>
      <c r="C221" s="42"/>
      <c r="D221" s="42"/>
      <c r="E221" s="42"/>
      <c r="F221" s="42"/>
      <c r="G221" s="42"/>
      <c r="H221" s="42"/>
      <c r="I221" s="42"/>
      <c r="J221" s="42"/>
      <c r="K221" s="42"/>
      <c r="L221" s="42"/>
      <c r="M221" s="42"/>
      <c r="N221" s="42"/>
      <c r="O221" s="43"/>
      <c r="S221" s="44"/>
    </row>
    <row r="222" spans="1:19" ht="15.75" customHeight="1" x14ac:dyDescent="0.2">
      <c r="A222" s="42"/>
      <c r="B222" s="42"/>
      <c r="C222" s="42"/>
      <c r="D222" s="42"/>
      <c r="E222" s="42"/>
      <c r="F222" s="42"/>
      <c r="G222" s="42"/>
      <c r="H222" s="42"/>
      <c r="I222" s="42"/>
      <c r="J222" s="42"/>
      <c r="K222" s="42"/>
      <c r="L222" s="42"/>
      <c r="M222" s="42"/>
      <c r="N222" s="42"/>
      <c r="O222" s="43"/>
      <c r="S222" s="44"/>
    </row>
    <row r="223" spans="1:19" ht="15.75" customHeight="1" x14ac:dyDescent="0.2">
      <c r="A223" s="42"/>
      <c r="B223" s="42"/>
      <c r="C223" s="42"/>
      <c r="D223" s="42"/>
      <c r="E223" s="42"/>
      <c r="F223" s="42"/>
      <c r="G223" s="42"/>
      <c r="H223" s="42"/>
      <c r="I223" s="42"/>
      <c r="J223" s="42"/>
      <c r="K223" s="42"/>
      <c r="L223" s="42"/>
      <c r="M223" s="42"/>
      <c r="N223" s="42"/>
      <c r="O223" s="43"/>
      <c r="S223" s="44"/>
    </row>
    <row r="224" spans="1:19" ht="15.75" customHeight="1" x14ac:dyDescent="0.2">
      <c r="A224" s="42"/>
      <c r="B224" s="42"/>
      <c r="C224" s="42"/>
      <c r="D224" s="42"/>
      <c r="E224" s="42"/>
      <c r="F224" s="42"/>
      <c r="G224" s="42"/>
      <c r="H224" s="42"/>
      <c r="I224" s="42"/>
      <c r="J224" s="42"/>
      <c r="K224" s="42"/>
      <c r="L224" s="42"/>
      <c r="M224" s="42"/>
      <c r="N224" s="42"/>
      <c r="O224" s="43"/>
      <c r="S224" s="44"/>
    </row>
    <row r="225" spans="1:19" ht="15.75" customHeight="1" x14ac:dyDescent="0.2">
      <c r="A225" s="42"/>
      <c r="B225" s="42"/>
      <c r="C225" s="42"/>
      <c r="D225" s="42"/>
      <c r="E225" s="42"/>
      <c r="F225" s="42"/>
      <c r="G225" s="42"/>
      <c r="H225" s="42"/>
      <c r="I225" s="42"/>
      <c r="J225" s="42"/>
      <c r="K225" s="42"/>
      <c r="L225" s="42"/>
      <c r="M225" s="42"/>
      <c r="N225" s="42"/>
      <c r="O225" s="43"/>
      <c r="S225" s="44"/>
    </row>
    <row r="226" spans="1:19" ht="15.75" customHeight="1" x14ac:dyDescent="0.2">
      <c r="A226" s="42"/>
      <c r="B226" s="42"/>
      <c r="C226" s="42"/>
      <c r="D226" s="42"/>
      <c r="E226" s="42"/>
      <c r="F226" s="42"/>
      <c r="G226" s="42"/>
      <c r="H226" s="42"/>
      <c r="I226" s="42"/>
      <c r="J226" s="42"/>
      <c r="K226" s="42"/>
      <c r="L226" s="42"/>
      <c r="M226" s="42"/>
      <c r="N226" s="42"/>
      <c r="O226" s="43"/>
      <c r="S226" s="44"/>
    </row>
    <row r="227" spans="1:19" ht="15.75" customHeight="1" x14ac:dyDescent="0.2">
      <c r="A227" s="42"/>
      <c r="B227" s="42"/>
      <c r="C227" s="42"/>
      <c r="D227" s="42"/>
      <c r="E227" s="42"/>
      <c r="F227" s="42"/>
      <c r="G227" s="42"/>
      <c r="H227" s="42"/>
      <c r="I227" s="42"/>
      <c r="J227" s="42"/>
      <c r="K227" s="42"/>
      <c r="L227" s="42"/>
      <c r="M227" s="42"/>
      <c r="N227" s="42"/>
      <c r="O227" s="43"/>
      <c r="S227" s="44"/>
    </row>
    <row r="228" spans="1:19" ht="15.75" customHeight="1" x14ac:dyDescent="0.2">
      <c r="A228" s="42"/>
      <c r="B228" s="42"/>
      <c r="C228" s="42"/>
      <c r="D228" s="42"/>
      <c r="E228" s="42"/>
      <c r="F228" s="42"/>
      <c r="G228" s="42"/>
      <c r="H228" s="42"/>
      <c r="I228" s="42"/>
      <c r="J228" s="42"/>
      <c r="K228" s="42"/>
      <c r="L228" s="42"/>
      <c r="M228" s="42"/>
      <c r="N228" s="42"/>
      <c r="O228" s="43"/>
      <c r="S228" s="44"/>
    </row>
    <row r="229" spans="1:19" ht="15.75" customHeight="1" x14ac:dyDescent="0.2">
      <c r="A229" s="42"/>
      <c r="B229" s="42"/>
      <c r="C229" s="42"/>
      <c r="D229" s="42"/>
      <c r="E229" s="42"/>
      <c r="F229" s="42"/>
      <c r="G229" s="42"/>
      <c r="H229" s="42"/>
      <c r="I229" s="42"/>
      <c r="J229" s="42"/>
      <c r="K229" s="42"/>
      <c r="L229" s="42"/>
      <c r="M229" s="42"/>
      <c r="N229" s="42"/>
      <c r="O229" s="43"/>
      <c r="S229" s="44"/>
    </row>
    <row r="230" spans="1:19" ht="15.75" customHeight="1" x14ac:dyDescent="0.2">
      <c r="A230" s="42"/>
      <c r="B230" s="42"/>
      <c r="C230" s="42"/>
      <c r="D230" s="42"/>
      <c r="E230" s="42"/>
      <c r="F230" s="42"/>
      <c r="G230" s="42"/>
      <c r="H230" s="42"/>
      <c r="I230" s="42"/>
      <c r="J230" s="42"/>
      <c r="K230" s="42"/>
      <c r="L230" s="42"/>
      <c r="M230" s="42"/>
      <c r="N230" s="42"/>
      <c r="O230" s="43"/>
      <c r="S230" s="44"/>
    </row>
    <row r="231" spans="1:19" ht="15.75" customHeight="1" x14ac:dyDescent="0.2">
      <c r="A231" s="42"/>
      <c r="B231" s="42"/>
      <c r="C231" s="42"/>
      <c r="D231" s="42"/>
      <c r="E231" s="42"/>
      <c r="F231" s="42"/>
      <c r="G231" s="42"/>
      <c r="H231" s="42"/>
      <c r="I231" s="42"/>
      <c r="J231" s="42"/>
      <c r="K231" s="42"/>
      <c r="L231" s="42"/>
      <c r="M231" s="42"/>
      <c r="N231" s="42"/>
      <c r="O231" s="43"/>
      <c r="S231" s="44"/>
    </row>
    <row r="232" spans="1:19" ht="15.75" customHeight="1" x14ac:dyDescent="0.2">
      <c r="A232" s="42"/>
      <c r="B232" s="42"/>
      <c r="C232" s="42"/>
      <c r="D232" s="42"/>
      <c r="E232" s="42"/>
      <c r="F232" s="42"/>
      <c r="G232" s="42"/>
      <c r="H232" s="42"/>
      <c r="I232" s="42"/>
      <c r="J232" s="42"/>
      <c r="K232" s="42"/>
      <c r="L232" s="42"/>
      <c r="M232" s="42"/>
      <c r="N232" s="42"/>
      <c r="O232" s="43"/>
      <c r="S232" s="44"/>
    </row>
    <row r="233" spans="1:19" ht="15.75" customHeight="1" x14ac:dyDescent="0.2">
      <c r="A233" s="42"/>
      <c r="B233" s="42"/>
      <c r="C233" s="42"/>
      <c r="D233" s="42"/>
      <c r="E233" s="42"/>
      <c r="F233" s="42"/>
      <c r="G233" s="42"/>
      <c r="H233" s="42"/>
      <c r="I233" s="42"/>
      <c r="J233" s="42"/>
      <c r="K233" s="42"/>
      <c r="L233" s="42"/>
      <c r="M233" s="42"/>
      <c r="N233" s="42"/>
      <c r="O233" s="43"/>
      <c r="S233" s="44"/>
    </row>
    <row r="234" spans="1:19" ht="15.75" customHeight="1" x14ac:dyDescent="0.2">
      <c r="A234" s="42"/>
      <c r="B234" s="42"/>
      <c r="C234" s="42"/>
      <c r="D234" s="42"/>
      <c r="E234" s="42"/>
      <c r="F234" s="42"/>
      <c r="G234" s="42"/>
      <c r="H234" s="42"/>
      <c r="I234" s="42"/>
      <c r="J234" s="42"/>
      <c r="K234" s="42"/>
      <c r="L234" s="42"/>
      <c r="M234" s="42"/>
      <c r="N234" s="42"/>
      <c r="O234" s="43"/>
      <c r="S234" s="44"/>
    </row>
    <row r="235" spans="1:19" ht="15.75" customHeight="1" x14ac:dyDescent="0.2">
      <c r="A235" s="42"/>
      <c r="B235" s="42"/>
      <c r="C235" s="42"/>
      <c r="D235" s="42"/>
      <c r="E235" s="42"/>
      <c r="F235" s="42"/>
      <c r="G235" s="42"/>
      <c r="H235" s="42"/>
      <c r="I235" s="42"/>
      <c r="J235" s="42"/>
      <c r="K235" s="42"/>
      <c r="L235" s="42"/>
      <c r="M235" s="42"/>
      <c r="N235" s="42"/>
      <c r="O235" s="43"/>
      <c r="S235" s="44"/>
    </row>
    <row r="236" spans="1:19" ht="15.75" customHeight="1" x14ac:dyDescent="0.2">
      <c r="A236" s="42"/>
      <c r="B236" s="42"/>
      <c r="C236" s="42"/>
      <c r="D236" s="42"/>
      <c r="E236" s="42"/>
      <c r="F236" s="42"/>
      <c r="G236" s="42"/>
      <c r="H236" s="42"/>
      <c r="I236" s="42"/>
      <c r="J236" s="42"/>
      <c r="K236" s="42"/>
      <c r="L236" s="42"/>
      <c r="M236" s="42"/>
      <c r="N236" s="42"/>
      <c r="O236" s="43"/>
      <c r="S236" s="44"/>
    </row>
    <row r="237" spans="1:19" ht="15.75" customHeight="1" x14ac:dyDescent="0.2">
      <c r="A237" s="42"/>
      <c r="B237" s="42"/>
      <c r="C237" s="42"/>
      <c r="D237" s="42"/>
      <c r="E237" s="42"/>
      <c r="F237" s="42"/>
      <c r="G237" s="42"/>
      <c r="H237" s="42"/>
      <c r="I237" s="42"/>
      <c r="J237" s="42"/>
      <c r="K237" s="42"/>
      <c r="L237" s="42"/>
      <c r="M237" s="42"/>
      <c r="N237" s="42"/>
      <c r="O237" s="43"/>
      <c r="S237" s="44"/>
    </row>
    <row r="238" spans="1:19" ht="15.75" customHeight="1" x14ac:dyDescent="0.2">
      <c r="A238" s="42"/>
      <c r="B238" s="42"/>
      <c r="C238" s="42"/>
      <c r="D238" s="42"/>
      <c r="E238" s="42"/>
      <c r="F238" s="42"/>
      <c r="G238" s="42"/>
      <c r="H238" s="42"/>
      <c r="I238" s="42"/>
      <c r="J238" s="42"/>
      <c r="K238" s="42"/>
      <c r="L238" s="42"/>
      <c r="M238" s="42"/>
      <c r="N238" s="42"/>
      <c r="O238" s="43"/>
      <c r="S238" s="44"/>
    </row>
    <row r="239" spans="1:19" ht="15.75" customHeight="1" x14ac:dyDescent="0.2">
      <c r="A239" s="42"/>
      <c r="B239" s="42"/>
      <c r="C239" s="42"/>
      <c r="D239" s="42"/>
      <c r="E239" s="42"/>
      <c r="F239" s="42"/>
      <c r="G239" s="42"/>
      <c r="H239" s="42"/>
      <c r="I239" s="42"/>
      <c r="J239" s="42"/>
      <c r="K239" s="42"/>
      <c r="L239" s="42"/>
      <c r="M239" s="42"/>
      <c r="N239" s="42"/>
      <c r="O239" s="43"/>
      <c r="S239" s="44"/>
    </row>
    <row r="240" spans="1:19" ht="15.75" customHeight="1" x14ac:dyDescent="0.2">
      <c r="A240" s="42"/>
      <c r="B240" s="42"/>
      <c r="C240" s="42"/>
      <c r="D240" s="42"/>
      <c r="E240" s="42"/>
      <c r="F240" s="42"/>
      <c r="G240" s="42"/>
      <c r="H240" s="42"/>
      <c r="I240" s="42"/>
      <c r="J240" s="42"/>
      <c r="K240" s="42"/>
      <c r="L240" s="42"/>
      <c r="M240" s="42"/>
      <c r="N240" s="42"/>
      <c r="O240" s="43"/>
      <c r="S240" s="44"/>
    </row>
    <row r="241" spans="1:19" ht="15.75" customHeight="1" x14ac:dyDescent="0.2">
      <c r="A241" s="42"/>
      <c r="B241" s="42"/>
      <c r="C241" s="42"/>
      <c r="D241" s="42"/>
      <c r="E241" s="42"/>
      <c r="F241" s="42"/>
      <c r="G241" s="42"/>
      <c r="H241" s="42"/>
      <c r="I241" s="42"/>
      <c r="J241" s="42"/>
      <c r="K241" s="42"/>
      <c r="L241" s="42"/>
      <c r="M241" s="42"/>
      <c r="N241" s="42"/>
      <c r="O241" s="43"/>
      <c r="S241" s="44"/>
    </row>
    <row r="242" spans="1:19" ht="15.75" customHeight="1" x14ac:dyDescent="0.2">
      <c r="A242" s="42"/>
      <c r="B242" s="42"/>
      <c r="C242" s="42"/>
      <c r="D242" s="42"/>
      <c r="E242" s="42"/>
      <c r="F242" s="42"/>
      <c r="G242" s="42"/>
      <c r="H242" s="42"/>
      <c r="I242" s="42"/>
      <c r="J242" s="42"/>
      <c r="K242" s="42"/>
      <c r="L242" s="42"/>
      <c r="M242" s="42"/>
      <c r="N242" s="42"/>
      <c r="O242" s="43"/>
      <c r="S242" s="44"/>
    </row>
    <row r="243" spans="1:19" ht="15.75" customHeight="1" x14ac:dyDescent="0.2">
      <c r="A243" s="42"/>
      <c r="B243" s="42"/>
      <c r="C243" s="42"/>
      <c r="D243" s="42"/>
      <c r="E243" s="42"/>
      <c r="F243" s="42"/>
      <c r="G243" s="42"/>
      <c r="H243" s="42"/>
      <c r="I243" s="42"/>
      <c r="J243" s="42"/>
      <c r="K243" s="42"/>
      <c r="L243" s="42"/>
      <c r="M243" s="42"/>
      <c r="N243" s="42"/>
      <c r="O243" s="43"/>
      <c r="S243" s="44"/>
    </row>
    <row r="244" spans="1:19" ht="15.75" customHeight="1" x14ac:dyDescent="0.2">
      <c r="A244" s="42"/>
      <c r="B244" s="42"/>
      <c r="C244" s="42"/>
      <c r="D244" s="42"/>
      <c r="E244" s="42"/>
      <c r="F244" s="42"/>
      <c r="G244" s="42"/>
      <c r="H244" s="42"/>
      <c r="I244" s="42"/>
      <c r="J244" s="42"/>
      <c r="K244" s="42"/>
      <c r="L244" s="42"/>
      <c r="M244" s="42"/>
      <c r="N244" s="42"/>
      <c r="O244" s="43"/>
      <c r="S244" s="44"/>
    </row>
    <row r="245" spans="1:19" ht="15.75" customHeight="1" x14ac:dyDescent="0.2">
      <c r="A245" s="42"/>
      <c r="B245" s="42"/>
      <c r="C245" s="42"/>
      <c r="D245" s="42"/>
      <c r="E245" s="42"/>
      <c r="F245" s="42"/>
      <c r="G245" s="42"/>
      <c r="H245" s="42"/>
      <c r="I245" s="42"/>
      <c r="J245" s="42"/>
      <c r="K245" s="42"/>
      <c r="L245" s="42"/>
      <c r="M245" s="42"/>
      <c r="N245" s="42"/>
      <c r="O245" s="43"/>
      <c r="S245" s="44"/>
    </row>
    <row r="246" spans="1:19" ht="15.75" customHeight="1" x14ac:dyDescent="0.2">
      <c r="A246" s="42"/>
      <c r="B246" s="42"/>
      <c r="C246" s="42"/>
      <c r="D246" s="42"/>
      <c r="E246" s="42"/>
      <c r="F246" s="42"/>
      <c r="G246" s="42"/>
      <c r="H246" s="42"/>
      <c r="I246" s="42"/>
      <c r="J246" s="42"/>
      <c r="K246" s="42"/>
      <c r="L246" s="42"/>
      <c r="M246" s="42"/>
      <c r="N246" s="42"/>
      <c r="O246" s="43"/>
      <c r="S246" s="44"/>
    </row>
    <row r="247" spans="1:19" ht="15.75" customHeight="1" x14ac:dyDescent="0.2">
      <c r="A247" s="42"/>
      <c r="B247" s="42"/>
      <c r="C247" s="42"/>
      <c r="D247" s="42"/>
      <c r="E247" s="42"/>
      <c r="F247" s="42"/>
      <c r="G247" s="42"/>
      <c r="H247" s="42"/>
      <c r="I247" s="42"/>
      <c r="J247" s="42"/>
      <c r="K247" s="42"/>
      <c r="L247" s="42"/>
      <c r="M247" s="42"/>
      <c r="N247" s="42"/>
      <c r="O247" s="43"/>
      <c r="S247" s="44"/>
    </row>
    <row r="248" spans="1:19" ht="15.75" customHeight="1" x14ac:dyDescent="0.2">
      <c r="A248" s="42"/>
      <c r="B248" s="42"/>
      <c r="C248" s="42"/>
      <c r="D248" s="42"/>
      <c r="E248" s="42"/>
      <c r="F248" s="42"/>
      <c r="G248" s="42"/>
      <c r="H248" s="42"/>
      <c r="I248" s="42"/>
      <c r="J248" s="42"/>
      <c r="K248" s="42"/>
      <c r="L248" s="42"/>
      <c r="M248" s="42"/>
      <c r="N248" s="42"/>
      <c r="O248" s="43"/>
      <c r="S248" s="44"/>
    </row>
    <row r="249" spans="1:19" ht="15.75" customHeight="1" x14ac:dyDescent="0.2">
      <c r="A249" s="42"/>
      <c r="B249" s="42"/>
      <c r="C249" s="42"/>
      <c r="D249" s="42"/>
      <c r="E249" s="42"/>
      <c r="F249" s="42"/>
      <c r="G249" s="42"/>
      <c r="H249" s="42"/>
      <c r="I249" s="42"/>
      <c r="J249" s="42"/>
      <c r="K249" s="42"/>
      <c r="L249" s="42"/>
      <c r="M249" s="42"/>
      <c r="N249" s="42"/>
      <c r="O249" s="43"/>
      <c r="S249" s="44"/>
    </row>
    <row r="250" spans="1:19" ht="15.75" customHeight="1" x14ac:dyDescent="0.2">
      <c r="A250" s="42"/>
      <c r="B250" s="42"/>
      <c r="C250" s="42"/>
      <c r="D250" s="42"/>
      <c r="E250" s="42"/>
      <c r="F250" s="42"/>
      <c r="G250" s="42"/>
      <c r="H250" s="42"/>
      <c r="I250" s="42"/>
      <c r="J250" s="42"/>
      <c r="K250" s="42"/>
      <c r="L250" s="42"/>
      <c r="M250" s="42"/>
      <c r="N250" s="42"/>
      <c r="O250" s="43"/>
      <c r="S250" s="44"/>
    </row>
    <row r="251" spans="1:19" ht="15.75" customHeight="1" x14ac:dyDescent="0.2">
      <c r="A251" s="42"/>
      <c r="B251" s="42"/>
      <c r="C251" s="42"/>
      <c r="D251" s="42"/>
      <c r="E251" s="42"/>
      <c r="F251" s="42"/>
      <c r="G251" s="42"/>
      <c r="H251" s="42"/>
      <c r="I251" s="42"/>
      <c r="J251" s="42"/>
      <c r="K251" s="42"/>
      <c r="L251" s="42"/>
      <c r="M251" s="42"/>
      <c r="N251" s="42"/>
      <c r="O251" s="43"/>
      <c r="S251" s="44"/>
    </row>
    <row r="252" spans="1:19" ht="15.75" customHeight="1" x14ac:dyDescent="0.2">
      <c r="A252" s="42"/>
      <c r="B252" s="42"/>
      <c r="C252" s="42"/>
      <c r="D252" s="42"/>
      <c r="E252" s="42"/>
      <c r="F252" s="42"/>
      <c r="G252" s="42"/>
      <c r="H252" s="42"/>
      <c r="I252" s="42"/>
      <c r="J252" s="42"/>
      <c r="K252" s="42"/>
      <c r="L252" s="42"/>
      <c r="M252" s="42"/>
      <c r="N252" s="42"/>
      <c r="O252" s="43"/>
      <c r="S252" s="44"/>
    </row>
    <row r="253" spans="1:19" ht="15.75" customHeight="1" x14ac:dyDescent="0.2">
      <c r="S253" s="44"/>
    </row>
    <row r="254" spans="1:19" ht="15.75" customHeight="1" x14ac:dyDescent="0.2">
      <c r="S254" s="44"/>
    </row>
    <row r="255" spans="1:19" ht="15.75" customHeight="1" x14ac:dyDescent="0.2">
      <c r="S255" s="44"/>
    </row>
    <row r="256" spans="1:19" ht="15.75" customHeight="1" x14ac:dyDescent="0.2">
      <c r="S256" s="44"/>
    </row>
    <row r="257" spans="19:19" ht="15.75" customHeight="1" x14ac:dyDescent="0.2">
      <c r="S257" s="44"/>
    </row>
    <row r="258" spans="19:19" ht="15.75" customHeight="1" x14ac:dyDescent="0.2">
      <c r="S258" s="44"/>
    </row>
    <row r="259" spans="19:19" ht="15.75" customHeight="1" x14ac:dyDescent="0.2">
      <c r="S259" s="44"/>
    </row>
    <row r="260" spans="19:19" ht="15.75" customHeight="1" x14ac:dyDescent="0.2">
      <c r="S260" s="44"/>
    </row>
    <row r="261" spans="19:19" ht="15.75" customHeight="1" x14ac:dyDescent="0.2">
      <c r="S261" s="44"/>
    </row>
    <row r="262" spans="19:19" ht="15.75" customHeight="1" x14ac:dyDescent="0.2">
      <c r="S262" s="44"/>
    </row>
    <row r="263" spans="19:19" ht="15.75" customHeight="1" x14ac:dyDescent="0.2">
      <c r="S263" s="44"/>
    </row>
    <row r="264" spans="19:19" ht="15.75" customHeight="1" x14ac:dyDescent="0.2">
      <c r="S264" s="44"/>
    </row>
    <row r="265" spans="19:19" ht="15.75" customHeight="1" x14ac:dyDescent="0.2">
      <c r="S265" s="44"/>
    </row>
    <row r="266" spans="19:19" ht="15.75" customHeight="1" x14ac:dyDescent="0.2">
      <c r="S266" s="44"/>
    </row>
    <row r="267" spans="19:19" ht="15.75" customHeight="1" x14ac:dyDescent="0.2">
      <c r="S267" s="44"/>
    </row>
    <row r="268" spans="19:19" ht="15.75" customHeight="1" x14ac:dyDescent="0.2">
      <c r="S268" s="44"/>
    </row>
    <row r="269" spans="19:19" ht="15.75" customHeight="1" x14ac:dyDescent="0.2">
      <c r="S269" s="44"/>
    </row>
    <row r="270" spans="19:19" ht="15.75" customHeight="1" x14ac:dyDescent="0.2">
      <c r="S270" s="44"/>
    </row>
    <row r="271" spans="19:19" ht="15.75" customHeight="1" x14ac:dyDescent="0.2">
      <c r="S271" s="44"/>
    </row>
    <row r="272" spans="19:19" ht="15.75" customHeight="1" x14ac:dyDescent="0.2">
      <c r="S272" s="44"/>
    </row>
    <row r="273" spans="19:19" ht="15.75" customHeight="1" x14ac:dyDescent="0.2">
      <c r="S273" s="44"/>
    </row>
    <row r="274" spans="19:19" ht="15.75" customHeight="1" x14ac:dyDescent="0.2">
      <c r="S274" s="44"/>
    </row>
    <row r="275" spans="19:19" ht="15.75" customHeight="1" x14ac:dyDescent="0.2">
      <c r="S275" s="44"/>
    </row>
    <row r="276" spans="19:19" ht="15.75" customHeight="1" x14ac:dyDescent="0.2">
      <c r="S276" s="44"/>
    </row>
    <row r="277" spans="19:19" ht="15.75" customHeight="1" x14ac:dyDescent="0.2">
      <c r="S277" s="44"/>
    </row>
    <row r="278" spans="19:19" ht="15.75" customHeight="1" x14ac:dyDescent="0.2">
      <c r="S278" s="44"/>
    </row>
    <row r="279" spans="19:19" ht="15.75" customHeight="1" x14ac:dyDescent="0.2">
      <c r="S279" s="44"/>
    </row>
    <row r="280" spans="19:19" ht="15.75" customHeight="1" x14ac:dyDescent="0.2">
      <c r="S280" s="44"/>
    </row>
    <row r="281" spans="19:19" ht="15.75" customHeight="1" x14ac:dyDescent="0.2">
      <c r="S281" s="44"/>
    </row>
    <row r="282" spans="19:19" ht="15.75" customHeight="1" x14ac:dyDescent="0.2">
      <c r="S282" s="44"/>
    </row>
    <row r="283" spans="19:19" ht="15.75" customHeight="1" x14ac:dyDescent="0.2">
      <c r="S283" s="44"/>
    </row>
    <row r="284" spans="19:19" ht="15.75" customHeight="1" x14ac:dyDescent="0.2">
      <c r="S284" s="44"/>
    </row>
    <row r="285" spans="19:19" ht="15.75" customHeight="1" x14ac:dyDescent="0.2">
      <c r="S285" s="44"/>
    </row>
    <row r="286" spans="19:19" ht="15.75" customHeight="1" x14ac:dyDescent="0.2">
      <c r="S286" s="44"/>
    </row>
    <row r="287" spans="19:19" ht="15.75" customHeight="1" x14ac:dyDescent="0.2">
      <c r="S287" s="44"/>
    </row>
    <row r="288" spans="19:19" ht="15.75" customHeight="1" x14ac:dyDescent="0.2">
      <c r="S288" s="44"/>
    </row>
    <row r="289" spans="19:19" ht="15.75" customHeight="1" x14ac:dyDescent="0.2">
      <c r="S289" s="44"/>
    </row>
    <row r="290" spans="19:19" ht="15.75" customHeight="1" x14ac:dyDescent="0.2">
      <c r="S290" s="44"/>
    </row>
    <row r="291" spans="19:19" ht="15.75" customHeight="1" x14ac:dyDescent="0.2">
      <c r="S291" s="44"/>
    </row>
    <row r="292" spans="19:19" ht="15.75" customHeight="1" x14ac:dyDescent="0.2">
      <c r="S292" s="44"/>
    </row>
    <row r="293" spans="19:19" ht="15.75" customHeight="1" x14ac:dyDescent="0.2">
      <c r="S293" s="44"/>
    </row>
    <row r="294" spans="19:19" ht="15.75" customHeight="1" x14ac:dyDescent="0.2">
      <c r="S294" s="44"/>
    </row>
    <row r="295" spans="19:19" ht="15.75" customHeight="1" x14ac:dyDescent="0.2">
      <c r="S295" s="44"/>
    </row>
    <row r="296" spans="19:19" ht="15.75" customHeight="1" x14ac:dyDescent="0.2">
      <c r="S296" s="44"/>
    </row>
    <row r="297" spans="19:19" ht="15.75" customHeight="1" x14ac:dyDescent="0.2">
      <c r="S297" s="44"/>
    </row>
    <row r="298" spans="19:19" ht="15.75" customHeight="1" x14ac:dyDescent="0.2">
      <c r="S298" s="44"/>
    </row>
    <row r="299" spans="19:19" ht="15.75" customHeight="1" x14ac:dyDescent="0.2">
      <c r="S299" s="44"/>
    </row>
    <row r="300" spans="19:19" ht="15.75" customHeight="1" x14ac:dyDescent="0.2">
      <c r="S300" s="44"/>
    </row>
    <row r="301" spans="19:19" ht="15.75" customHeight="1" x14ac:dyDescent="0.2">
      <c r="S301" s="44"/>
    </row>
    <row r="302" spans="19:19" ht="15.75" customHeight="1" x14ac:dyDescent="0.2">
      <c r="S302" s="44"/>
    </row>
    <row r="303" spans="19:19" ht="15.75" customHeight="1" x14ac:dyDescent="0.2">
      <c r="S303" s="44"/>
    </row>
    <row r="304" spans="19:19" ht="15.75" customHeight="1" x14ac:dyDescent="0.2">
      <c r="S304" s="44"/>
    </row>
    <row r="305" spans="19:19" ht="15.75" customHeight="1" x14ac:dyDescent="0.2">
      <c r="S305" s="44"/>
    </row>
    <row r="306" spans="19:19" ht="15.75" customHeight="1" x14ac:dyDescent="0.2">
      <c r="S306" s="44"/>
    </row>
    <row r="307" spans="19:19" ht="15.75" customHeight="1" x14ac:dyDescent="0.2">
      <c r="S307" s="44"/>
    </row>
    <row r="308" spans="19:19" ht="15.75" customHeight="1" x14ac:dyDescent="0.2">
      <c r="S308" s="44"/>
    </row>
    <row r="309" spans="19:19" ht="15.75" customHeight="1" x14ac:dyDescent="0.2">
      <c r="S309" s="44"/>
    </row>
    <row r="310" spans="19:19" ht="15.75" customHeight="1" x14ac:dyDescent="0.2">
      <c r="S310" s="44"/>
    </row>
    <row r="311" spans="19:19" ht="15.75" customHeight="1" x14ac:dyDescent="0.2">
      <c r="S311" s="44"/>
    </row>
    <row r="312" spans="19:19" ht="15.75" customHeight="1" x14ac:dyDescent="0.2">
      <c r="S312" s="44"/>
    </row>
    <row r="313" spans="19:19" ht="15.75" customHeight="1" x14ac:dyDescent="0.2">
      <c r="S313" s="44"/>
    </row>
    <row r="314" spans="19:19" ht="15.75" customHeight="1" x14ac:dyDescent="0.2">
      <c r="S314" s="44"/>
    </row>
    <row r="315" spans="19:19" ht="15.75" customHeight="1" x14ac:dyDescent="0.2">
      <c r="S315" s="44"/>
    </row>
    <row r="316" spans="19:19" ht="15.75" customHeight="1" x14ac:dyDescent="0.2">
      <c r="S316" s="44"/>
    </row>
    <row r="317" spans="19:19" ht="15.75" customHeight="1" x14ac:dyDescent="0.2">
      <c r="S317" s="44"/>
    </row>
    <row r="318" spans="19:19" ht="15.75" customHeight="1" x14ac:dyDescent="0.2">
      <c r="S318" s="44"/>
    </row>
    <row r="319" spans="19:19" ht="15.75" customHeight="1" x14ac:dyDescent="0.2">
      <c r="S319" s="44"/>
    </row>
    <row r="320" spans="19:19" ht="15.75" customHeight="1" x14ac:dyDescent="0.2">
      <c r="S320" s="44"/>
    </row>
    <row r="321" spans="19:19" ht="15.75" customHeight="1" x14ac:dyDescent="0.2">
      <c r="S321" s="44"/>
    </row>
    <row r="322" spans="19:19" ht="15.75" customHeight="1" x14ac:dyDescent="0.2">
      <c r="S322" s="44"/>
    </row>
    <row r="323" spans="19:19" ht="15.75" customHeight="1" x14ac:dyDescent="0.2">
      <c r="S323" s="44"/>
    </row>
    <row r="324" spans="19:19" ht="15.75" customHeight="1" x14ac:dyDescent="0.2">
      <c r="S324" s="44"/>
    </row>
    <row r="325" spans="19:19" ht="15.75" customHeight="1" x14ac:dyDescent="0.2">
      <c r="S325" s="44"/>
    </row>
    <row r="326" spans="19:19" ht="15.75" customHeight="1" x14ac:dyDescent="0.2">
      <c r="S326" s="44"/>
    </row>
    <row r="327" spans="19:19" ht="15.75" customHeight="1" x14ac:dyDescent="0.2">
      <c r="S327" s="44"/>
    </row>
    <row r="328" spans="19:19" ht="15.75" customHeight="1" x14ac:dyDescent="0.2">
      <c r="S328" s="44"/>
    </row>
    <row r="329" spans="19:19" ht="15.75" customHeight="1" x14ac:dyDescent="0.2">
      <c r="S329" s="44"/>
    </row>
    <row r="330" spans="19:19" ht="15.75" customHeight="1" x14ac:dyDescent="0.2">
      <c r="S330" s="44"/>
    </row>
    <row r="331" spans="19:19" ht="15.75" customHeight="1" x14ac:dyDescent="0.2">
      <c r="S331" s="44"/>
    </row>
    <row r="332" spans="19:19" ht="15.75" customHeight="1" x14ac:dyDescent="0.2">
      <c r="S332" s="44"/>
    </row>
    <row r="333" spans="19:19" ht="15.75" customHeight="1" x14ac:dyDescent="0.2">
      <c r="S333" s="44"/>
    </row>
    <row r="334" spans="19:19" ht="15.75" customHeight="1" x14ac:dyDescent="0.2">
      <c r="S334" s="44"/>
    </row>
    <row r="335" spans="19:19" ht="15.75" customHeight="1" x14ac:dyDescent="0.2">
      <c r="S335" s="44"/>
    </row>
    <row r="336" spans="19:19" ht="15.75" customHeight="1" x14ac:dyDescent="0.2">
      <c r="S336" s="44"/>
    </row>
    <row r="337" spans="19:19" ht="15.75" customHeight="1" x14ac:dyDescent="0.2">
      <c r="S337" s="44"/>
    </row>
    <row r="338" spans="19:19" ht="15.75" customHeight="1" x14ac:dyDescent="0.2">
      <c r="S338" s="44"/>
    </row>
    <row r="339" spans="19:19" ht="15.75" customHeight="1" x14ac:dyDescent="0.2">
      <c r="S339" s="44"/>
    </row>
    <row r="340" spans="19:19" ht="15.75" customHeight="1" x14ac:dyDescent="0.2">
      <c r="S340" s="44"/>
    </row>
    <row r="341" spans="19:19" ht="15.75" customHeight="1" x14ac:dyDescent="0.2">
      <c r="S341" s="44"/>
    </row>
    <row r="342" spans="19:19" ht="15.75" customHeight="1" x14ac:dyDescent="0.2">
      <c r="S342" s="44"/>
    </row>
    <row r="343" spans="19:19" ht="15.75" customHeight="1" x14ac:dyDescent="0.2">
      <c r="S343" s="44"/>
    </row>
    <row r="344" spans="19:19" ht="15.75" customHeight="1" x14ac:dyDescent="0.2">
      <c r="S344" s="44"/>
    </row>
    <row r="345" spans="19:19" ht="15.75" customHeight="1" x14ac:dyDescent="0.2">
      <c r="S345" s="44"/>
    </row>
    <row r="346" spans="19:19" ht="15.75" customHeight="1" x14ac:dyDescent="0.2">
      <c r="S346" s="44"/>
    </row>
    <row r="347" spans="19:19" ht="15.75" customHeight="1" x14ac:dyDescent="0.2">
      <c r="S347" s="44"/>
    </row>
    <row r="348" spans="19:19" ht="15.75" customHeight="1" x14ac:dyDescent="0.2">
      <c r="S348" s="44"/>
    </row>
    <row r="349" spans="19:19" ht="15.75" customHeight="1" x14ac:dyDescent="0.2">
      <c r="S349" s="44"/>
    </row>
    <row r="350" spans="19:19" ht="15.75" customHeight="1" x14ac:dyDescent="0.2">
      <c r="S350" s="44"/>
    </row>
    <row r="351" spans="19:19" ht="15.75" customHeight="1" x14ac:dyDescent="0.2">
      <c r="S351" s="44"/>
    </row>
    <row r="352" spans="19:19" ht="15.75" customHeight="1" x14ac:dyDescent="0.2">
      <c r="S352" s="44"/>
    </row>
    <row r="353" spans="19:19" ht="15.75" customHeight="1" x14ac:dyDescent="0.2">
      <c r="S353" s="44"/>
    </row>
    <row r="354" spans="19:19" ht="15.75" customHeight="1" x14ac:dyDescent="0.2">
      <c r="S354" s="44"/>
    </row>
    <row r="355" spans="19:19" ht="15.75" customHeight="1" x14ac:dyDescent="0.2">
      <c r="S355" s="44"/>
    </row>
    <row r="356" spans="19:19" ht="15.75" customHeight="1" x14ac:dyDescent="0.2">
      <c r="S356" s="44"/>
    </row>
    <row r="357" spans="19:19" ht="15.75" customHeight="1" x14ac:dyDescent="0.2">
      <c r="S357" s="44"/>
    </row>
    <row r="358" spans="19:19" ht="15.75" customHeight="1" x14ac:dyDescent="0.2">
      <c r="S358" s="44"/>
    </row>
    <row r="359" spans="19:19" ht="15.75" customHeight="1" x14ac:dyDescent="0.2">
      <c r="S359" s="44"/>
    </row>
    <row r="360" spans="19:19" ht="15.75" customHeight="1" x14ac:dyDescent="0.2">
      <c r="S360" s="44"/>
    </row>
    <row r="361" spans="19:19" ht="15.75" customHeight="1" x14ac:dyDescent="0.2">
      <c r="S361" s="44"/>
    </row>
    <row r="362" spans="19:19" ht="15.75" customHeight="1" x14ac:dyDescent="0.2">
      <c r="S362" s="44"/>
    </row>
    <row r="363" spans="19:19" ht="15.75" customHeight="1" x14ac:dyDescent="0.2">
      <c r="S363" s="44"/>
    </row>
    <row r="364" spans="19:19" ht="15.75" customHeight="1" x14ac:dyDescent="0.2">
      <c r="S364" s="44"/>
    </row>
    <row r="365" spans="19:19" ht="15.75" customHeight="1" x14ac:dyDescent="0.2">
      <c r="S365" s="44"/>
    </row>
    <row r="366" spans="19:19" ht="15.75" customHeight="1" x14ac:dyDescent="0.2">
      <c r="S366" s="44"/>
    </row>
    <row r="367" spans="19:19" ht="15.75" customHeight="1" x14ac:dyDescent="0.2">
      <c r="S367" s="44"/>
    </row>
    <row r="368" spans="19:19" ht="15.75" customHeight="1" x14ac:dyDescent="0.2">
      <c r="S368" s="44"/>
    </row>
    <row r="369" spans="19:19" ht="15.75" customHeight="1" x14ac:dyDescent="0.2">
      <c r="S369" s="44"/>
    </row>
    <row r="370" spans="19:19" ht="15.75" customHeight="1" x14ac:dyDescent="0.2">
      <c r="S370" s="44"/>
    </row>
    <row r="371" spans="19:19" ht="15.75" customHeight="1" x14ac:dyDescent="0.2">
      <c r="S371" s="44"/>
    </row>
    <row r="372" spans="19:19" ht="15.75" customHeight="1" x14ac:dyDescent="0.2">
      <c r="S372" s="44"/>
    </row>
    <row r="373" spans="19:19" ht="15.75" customHeight="1" x14ac:dyDescent="0.2">
      <c r="S373" s="44"/>
    </row>
    <row r="374" spans="19:19" ht="15.75" customHeight="1" x14ac:dyDescent="0.2">
      <c r="S374" s="44"/>
    </row>
    <row r="375" spans="19:19" ht="15.75" customHeight="1" x14ac:dyDescent="0.2">
      <c r="S375" s="44"/>
    </row>
    <row r="376" spans="19:19" ht="15.75" customHeight="1" x14ac:dyDescent="0.2">
      <c r="S376" s="44"/>
    </row>
    <row r="377" spans="19:19" ht="15.75" customHeight="1" x14ac:dyDescent="0.2">
      <c r="S377" s="44"/>
    </row>
    <row r="378" spans="19:19" ht="15.75" customHeight="1" x14ac:dyDescent="0.2">
      <c r="S378" s="44"/>
    </row>
    <row r="379" spans="19:19" ht="15.75" customHeight="1" x14ac:dyDescent="0.2">
      <c r="S379" s="44"/>
    </row>
    <row r="380" spans="19:19" ht="15.75" customHeight="1" x14ac:dyDescent="0.2">
      <c r="S380" s="44"/>
    </row>
    <row r="381" spans="19:19" ht="15.75" customHeight="1" x14ac:dyDescent="0.2">
      <c r="S381" s="44"/>
    </row>
    <row r="382" spans="19:19" ht="15.75" customHeight="1" x14ac:dyDescent="0.2">
      <c r="S382" s="44"/>
    </row>
    <row r="383" spans="19:19" ht="15.75" customHeight="1" x14ac:dyDescent="0.2">
      <c r="S383" s="44"/>
    </row>
    <row r="384" spans="19:19" ht="15.75" customHeight="1" x14ac:dyDescent="0.2">
      <c r="S384" s="44"/>
    </row>
    <row r="385" spans="19:19" ht="15.75" customHeight="1" x14ac:dyDescent="0.2">
      <c r="S385" s="44"/>
    </row>
    <row r="386" spans="19:19" ht="15.75" customHeight="1" x14ac:dyDescent="0.2">
      <c r="S386" s="44"/>
    </row>
    <row r="387" spans="19:19" ht="15.75" customHeight="1" x14ac:dyDescent="0.2">
      <c r="S387" s="44"/>
    </row>
    <row r="388" spans="19:19" ht="15.75" customHeight="1" x14ac:dyDescent="0.2">
      <c r="S388" s="44"/>
    </row>
    <row r="389" spans="19:19" ht="15.75" customHeight="1" x14ac:dyDescent="0.2">
      <c r="S389" s="44"/>
    </row>
    <row r="390" spans="19:19" ht="15.75" customHeight="1" x14ac:dyDescent="0.2">
      <c r="S390" s="44"/>
    </row>
    <row r="391" spans="19:19" ht="15.75" customHeight="1" x14ac:dyDescent="0.2">
      <c r="S391" s="44"/>
    </row>
    <row r="392" spans="19:19" ht="15.75" customHeight="1" x14ac:dyDescent="0.2">
      <c r="S392" s="44"/>
    </row>
    <row r="393" spans="19:19" ht="15.75" customHeight="1" x14ac:dyDescent="0.2">
      <c r="S393" s="44"/>
    </row>
    <row r="394" spans="19:19" ht="15.75" customHeight="1" x14ac:dyDescent="0.2">
      <c r="S394" s="44"/>
    </row>
    <row r="395" spans="19:19" ht="15.75" customHeight="1" x14ac:dyDescent="0.2">
      <c r="S395" s="44"/>
    </row>
    <row r="396" spans="19:19" ht="15.75" customHeight="1" x14ac:dyDescent="0.2">
      <c r="S396" s="44"/>
    </row>
    <row r="397" spans="19:19" ht="15.75" customHeight="1" x14ac:dyDescent="0.2">
      <c r="S397" s="44"/>
    </row>
    <row r="398" spans="19:19" ht="15.75" customHeight="1" x14ac:dyDescent="0.2">
      <c r="S398" s="44"/>
    </row>
    <row r="399" spans="19:19" ht="15.75" customHeight="1" x14ac:dyDescent="0.2">
      <c r="S399" s="44"/>
    </row>
    <row r="400" spans="19:19" ht="15.75" customHeight="1" x14ac:dyDescent="0.2">
      <c r="S400" s="44"/>
    </row>
    <row r="401" spans="19:19" ht="15.75" customHeight="1" x14ac:dyDescent="0.2">
      <c r="S401" s="44"/>
    </row>
    <row r="402" spans="19:19" ht="15.75" customHeight="1" x14ac:dyDescent="0.2">
      <c r="S402" s="44"/>
    </row>
    <row r="403" spans="19:19" ht="15.75" customHeight="1" x14ac:dyDescent="0.2">
      <c r="S403" s="44"/>
    </row>
    <row r="404" spans="19:19" ht="15.75" customHeight="1" x14ac:dyDescent="0.2">
      <c r="S404" s="44"/>
    </row>
    <row r="405" spans="19:19" ht="15.75" customHeight="1" x14ac:dyDescent="0.2">
      <c r="S405" s="44"/>
    </row>
    <row r="406" spans="19:19" ht="15.75" customHeight="1" x14ac:dyDescent="0.2">
      <c r="S406" s="44"/>
    </row>
    <row r="407" spans="19:19" ht="15.75" customHeight="1" x14ac:dyDescent="0.2">
      <c r="S407" s="44"/>
    </row>
    <row r="408" spans="19:19" ht="15.75" customHeight="1" x14ac:dyDescent="0.2">
      <c r="S408" s="44"/>
    </row>
    <row r="409" spans="19:19" ht="15.75" customHeight="1" x14ac:dyDescent="0.2">
      <c r="S409" s="44"/>
    </row>
    <row r="410" spans="19:19" ht="15.75" customHeight="1" x14ac:dyDescent="0.2">
      <c r="S410" s="44"/>
    </row>
    <row r="411" spans="19:19" ht="15.75" customHeight="1" x14ac:dyDescent="0.2">
      <c r="S411" s="44"/>
    </row>
    <row r="412" spans="19:19" ht="15.75" customHeight="1" x14ac:dyDescent="0.2">
      <c r="S412" s="44"/>
    </row>
    <row r="413" spans="19:19" ht="15.75" customHeight="1" x14ac:dyDescent="0.2">
      <c r="S413" s="44"/>
    </row>
    <row r="414" spans="19:19" ht="15.75" customHeight="1" x14ac:dyDescent="0.2">
      <c r="S414" s="44"/>
    </row>
    <row r="415" spans="19:19" ht="15.75" customHeight="1" x14ac:dyDescent="0.2">
      <c r="S415" s="44"/>
    </row>
    <row r="416" spans="19:19" ht="15.75" customHeight="1" x14ac:dyDescent="0.2">
      <c r="S416" s="44"/>
    </row>
    <row r="417" spans="19:19" ht="15.75" customHeight="1" x14ac:dyDescent="0.2">
      <c r="S417" s="44"/>
    </row>
    <row r="418" spans="19:19" ht="15.75" customHeight="1" x14ac:dyDescent="0.2">
      <c r="S418" s="44"/>
    </row>
    <row r="419" spans="19:19" ht="15.75" customHeight="1" x14ac:dyDescent="0.2">
      <c r="S419" s="44"/>
    </row>
    <row r="420" spans="19:19" ht="15.75" customHeight="1" x14ac:dyDescent="0.2">
      <c r="S420" s="44"/>
    </row>
    <row r="421" spans="19:19" ht="15.75" customHeight="1" x14ac:dyDescent="0.2">
      <c r="S421" s="44"/>
    </row>
    <row r="422" spans="19:19" ht="15.75" customHeight="1" x14ac:dyDescent="0.2">
      <c r="S422" s="44"/>
    </row>
    <row r="423" spans="19:19" ht="15.75" customHeight="1" x14ac:dyDescent="0.2">
      <c r="S423" s="44"/>
    </row>
    <row r="424" spans="19:19" ht="15.75" customHeight="1" x14ac:dyDescent="0.2">
      <c r="S424" s="44"/>
    </row>
    <row r="425" spans="19:19" ht="15.75" customHeight="1" x14ac:dyDescent="0.2">
      <c r="S425" s="44"/>
    </row>
    <row r="426" spans="19:19" ht="15.75" customHeight="1" x14ac:dyDescent="0.2">
      <c r="S426" s="44"/>
    </row>
    <row r="427" spans="19:19" ht="15.75" customHeight="1" x14ac:dyDescent="0.2">
      <c r="S427" s="44"/>
    </row>
    <row r="428" spans="19:19" ht="15.75" customHeight="1" x14ac:dyDescent="0.2">
      <c r="S428" s="44"/>
    </row>
    <row r="429" spans="19:19" ht="15.75" customHeight="1" x14ac:dyDescent="0.2">
      <c r="S429" s="44"/>
    </row>
    <row r="430" spans="19:19" ht="15.75" customHeight="1" x14ac:dyDescent="0.2">
      <c r="S430" s="44"/>
    </row>
    <row r="431" spans="19:19" ht="15.75" customHeight="1" x14ac:dyDescent="0.2">
      <c r="S431" s="44"/>
    </row>
    <row r="432" spans="19:19" ht="15.75" customHeight="1" x14ac:dyDescent="0.2">
      <c r="S432" s="44"/>
    </row>
    <row r="433" spans="19:19" ht="15.75" customHeight="1" x14ac:dyDescent="0.2">
      <c r="S433" s="44"/>
    </row>
    <row r="434" spans="19:19" ht="15.75" customHeight="1" x14ac:dyDescent="0.2">
      <c r="S434" s="44"/>
    </row>
    <row r="435" spans="19:19" ht="15.75" customHeight="1" x14ac:dyDescent="0.2">
      <c r="S435" s="44"/>
    </row>
    <row r="436" spans="19:19" ht="15.75" customHeight="1" x14ac:dyDescent="0.2">
      <c r="S436" s="44"/>
    </row>
    <row r="437" spans="19:19" ht="15.75" customHeight="1" x14ac:dyDescent="0.2">
      <c r="S437" s="44"/>
    </row>
    <row r="438" spans="19:19" ht="15.75" customHeight="1" x14ac:dyDescent="0.2">
      <c r="S438" s="44"/>
    </row>
    <row r="439" spans="19:19" ht="15.75" customHeight="1" x14ac:dyDescent="0.2">
      <c r="S439" s="44"/>
    </row>
    <row r="440" spans="19:19" ht="15.75" customHeight="1" x14ac:dyDescent="0.2">
      <c r="S440" s="44"/>
    </row>
    <row r="441" spans="19:19" ht="15.75" customHeight="1" x14ac:dyDescent="0.2">
      <c r="S441" s="44"/>
    </row>
    <row r="442" spans="19:19" ht="15.75" customHeight="1" x14ac:dyDescent="0.2">
      <c r="S442" s="44"/>
    </row>
    <row r="443" spans="19:19" ht="15.75" customHeight="1" x14ac:dyDescent="0.2">
      <c r="S443" s="44"/>
    </row>
    <row r="444" spans="19:19" ht="15.75" customHeight="1" x14ac:dyDescent="0.2">
      <c r="S444" s="44"/>
    </row>
    <row r="445" spans="19:19" ht="15.75" customHeight="1" x14ac:dyDescent="0.2">
      <c r="S445" s="44"/>
    </row>
    <row r="446" spans="19:19" ht="15.75" customHeight="1" x14ac:dyDescent="0.2">
      <c r="S446" s="44"/>
    </row>
    <row r="447" spans="19:19" ht="15.75" customHeight="1" x14ac:dyDescent="0.2">
      <c r="S447" s="44"/>
    </row>
    <row r="448" spans="19:19" ht="15.75" customHeight="1" x14ac:dyDescent="0.2">
      <c r="S448" s="44"/>
    </row>
    <row r="449" spans="19:19" ht="15.75" customHeight="1" x14ac:dyDescent="0.2">
      <c r="S449" s="44"/>
    </row>
    <row r="450" spans="19:19" ht="15.75" customHeight="1" x14ac:dyDescent="0.2">
      <c r="S450" s="44"/>
    </row>
    <row r="451" spans="19:19" ht="15.75" customHeight="1" x14ac:dyDescent="0.2">
      <c r="S451" s="44"/>
    </row>
    <row r="452" spans="19:19" ht="15.75" customHeight="1" x14ac:dyDescent="0.2">
      <c r="S452" s="44"/>
    </row>
    <row r="453" spans="19:19" ht="15.75" customHeight="1" x14ac:dyDescent="0.2">
      <c r="S453" s="44"/>
    </row>
    <row r="454" spans="19:19" ht="15.75" customHeight="1" x14ac:dyDescent="0.2">
      <c r="S454" s="44"/>
    </row>
    <row r="455" spans="19:19" ht="15.75" customHeight="1" x14ac:dyDescent="0.2">
      <c r="S455" s="44"/>
    </row>
    <row r="456" spans="19:19" ht="15.75" customHeight="1" x14ac:dyDescent="0.2">
      <c r="S456" s="44"/>
    </row>
    <row r="457" spans="19:19" ht="15.75" customHeight="1" x14ac:dyDescent="0.2">
      <c r="S457" s="44"/>
    </row>
    <row r="458" spans="19:19" ht="15.75" customHeight="1" x14ac:dyDescent="0.2">
      <c r="S458" s="44"/>
    </row>
    <row r="459" spans="19:19" ht="15.75" customHeight="1" x14ac:dyDescent="0.2">
      <c r="S459" s="44"/>
    </row>
    <row r="460" spans="19:19" ht="15.75" customHeight="1" x14ac:dyDescent="0.2">
      <c r="S460" s="44"/>
    </row>
    <row r="461" spans="19:19" ht="15.75" customHeight="1" x14ac:dyDescent="0.2">
      <c r="S461" s="44"/>
    </row>
    <row r="462" spans="19:19" ht="15.75" customHeight="1" x14ac:dyDescent="0.2">
      <c r="S462" s="44"/>
    </row>
    <row r="463" spans="19:19" ht="15.75" customHeight="1" x14ac:dyDescent="0.2">
      <c r="S463" s="44"/>
    </row>
    <row r="464" spans="19:19" ht="15.75" customHeight="1" x14ac:dyDescent="0.2">
      <c r="S464" s="44"/>
    </row>
    <row r="465" spans="19:19" ht="15.75" customHeight="1" x14ac:dyDescent="0.2">
      <c r="S465" s="44"/>
    </row>
    <row r="466" spans="19:19" ht="15.75" customHeight="1" x14ac:dyDescent="0.2">
      <c r="S466" s="44"/>
    </row>
    <row r="467" spans="19:19" ht="15.75" customHeight="1" x14ac:dyDescent="0.2">
      <c r="S467" s="44"/>
    </row>
    <row r="468" spans="19:19" ht="15.75" customHeight="1" x14ac:dyDescent="0.2">
      <c r="S468" s="44"/>
    </row>
    <row r="469" spans="19:19" ht="15.75" customHeight="1" x14ac:dyDescent="0.2">
      <c r="S469" s="44"/>
    </row>
    <row r="470" spans="19:19" ht="15.75" customHeight="1" x14ac:dyDescent="0.2">
      <c r="S470" s="44"/>
    </row>
    <row r="471" spans="19:19" ht="15.75" customHeight="1" x14ac:dyDescent="0.2">
      <c r="S471" s="44"/>
    </row>
    <row r="472" spans="19:19" ht="15.75" customHeight="1" x14ac:dyDescent="0.2">
      <c r="S472" s="44"/>
    </row>
    <row r="473" spans="19:19" ht="15.75" customHeight="1" x14ac:dyDescent="0.2">
      <c r="S473" s="44"/>
    </row>
    <row r="474" spans="19:19" ht="15.75" customHeight="1" x14ac:dyDescent="0.2">
      <c r="S474" s="44"/>
    </row>
    <row r="475" spans="19:19" ht="15.75" customHeight="1" x14ac:dyDescent="0.2">
      <c r="S475" s="44"/>
    </row>
    <row r="476" spans="19:19" ht="15.75" customHeight="1" x14ac:dyDescent="0.2">
      <c r="S476" s="44"/>
    </row>
    <row r="477" spans="19:19" ht="15.75" customHeight="1" x14ac:dyDescent="0.2">
      <c r="S477" s="44"/>
    </row>
    <row r="478" spans="19:19" ht="15.75" customHeight="1" x14ac:dyDescent="0.2">
      <c r="S478" s="44"/>
    </row>
    <row r="479" spans="19:19" ht="15.75" customHeight="1" x14ac:dyDescent="0.2">
      <c r="S479" s="44"/>
    </row>
    <row r="480" spans="19:19" ht="15.75" customHeight="1" x14ac:dyDescent="0.2">
      <c r="S480" s="44"/>
    </row>
    <row r="481" spans="19:19" ht="15.75" customHeight="1" x14ac:dyDescent="0.2">
      <c r="S481" s="44"/>
    </row>
    <row r="482" spans="19:19" ht="15.75" customHeight="1" x14ac:dyDescent="0.2">
      <c r="S482" s="44"/>
    </row>
    <row r="483" spans="19:19" ht="15.75" customHeight="1" x14ac:dyDescent="0.2">
      <c r="S483" s="44"/>
    </row>
    <row r="484" spans="19:19" ht="15.75" customHeight="1" x14ac:dyDescent="0.2">
      <c r="S484" s="44"/>
    </row>
    <row r="485" spans="19:19" ht="15.75" customHeight="1" x14ac:dyDescent="0.2">
      <c r="S485" s="44"/>
    </row>
    <row r="486" spans="19:19" ht="15.75" customHeight="1" x14ac:dyDescent="0.2">
      <c r="S486" s="44"/>
    </row>
    <row r="487" spans="19:19" ht="15.75" customHeight="1" x14ac:dyDescent="0.2">
      <c r="S487" s="44"/>
    </row>
    <row r="488" spans="19:19" ht="15.75" customHeight="1" x14ac:dyDescent="0.2">
      <c r="S488" s="44"/>
    </row>
    <row r="489" spans="19:19" ht="15.75" customHeight="1" x14ac:dyDescent="0.2">
      <c r="S489" s="44"/>
    </row>
    <row r="490" spans="19:19" ht="15.75" customHeight="1" x14ac:dyDescent="0.2">
      <c r="S490" s="44"/>
    </row>
    <row r="491" spans="19:19" ht="15.75" customHeight="1" x14ac:dyDescent="0.2">
      <c r="S491" s="44"/>
    </row>
    <row r="492" spans="19:19" ht="15.75" customHeight="1" x14ac:dyDescent="0.2">
      <c r="S492" s="44"/>
    </row>
    <row r="493" spans="19:19" ht="15.75" customHeight="1" x14ac:dyDescent="0.2">
      <c r="S493" s="44"/>
    </row>
    <row r="494" spans="19:19" ht="15.75" customHeight="1" x14ac:dyDescent="0.2">
      <c r="S494" s="44"/>
    </row>
    <row r="495" spans="19:19" ht="15.75" customHeight="1" x14ac:dyDescent="0.2">
      <c r="S495" s="44"/>
    </row>
    <row r="496" spans="19:19" ht="15.75" customHeight="1" x14ac:dyDescent="0.2">
      <c r="S496" s="44"/>
    </row>
    <row r="497" spans="19:19" ht="15.75" customHeight="1" x14ac:dyDescent="0.2">
      <c r="S497" s="44"/>
    </row>
    <row r="498" spans="19:19" ht="15.75" customHeight="1" x14ac:dyDescent="0.2">
      <c r="S498" s="44"/>
    </row>
    <row r="499" spans="19:19" ht="15.75" customHeight="1" x14ac:dyDescent="0.2">
      <c r="S499" s="44"/>
    </row>
    <row r="500" spans="19:19" ht="15.75" customHeight="1" x14ac:dyDescent="0.2">
      <c r="S500" s="44"/>
    </row>
    <row r="501" spans="19:19" ht="15.75" customHeight="1" x14ac:dyDescent="0.2">
      <c r="S501" s="44"/>
    </row>
    <row r="502" spans="19:19" ht="15.75" customHeight="1" x14ac:dyDescent="0.2">
      <c r="S502" s="44"/>
    </row>
    <row r="503" spans="19:19" ht="15.75" customHeight="1" x14ac:dyDescent="0.2">
      <c r="S503" s="44"/>
    </row>
    <row r="504" spans="19:19" ht="15.75" customHeight="1" x14ac:dyDescent="0.2">
      <c r="S504" s="44"/>
    </row>
    <row r="505" spans="19:19" ht="15.75" customHeight="1" x14ac:dyDescent="0.2">
      <c r="S505" s="44"/>
    </row>
    <row r="506" spans="19:19" ht="15.75" customHeight="1" x14ac:dyDescent="0.2">
      <c r="S506" s="44"/>
    </row>
    <row r="507" spans="19:19" ht="15.75" customHeight="1" x14ac:dyDescent="0.2">
      <c r="S507" s="44"/>
    </row>
    <row r="508" spans="19:19" ht="15.75" customHeight="1" x14ac:dyDescent="0.2">
      <c r="S508" s="44"/>
    </row>
    <row r="509" spans="19:19" ht="15.75" customHeight="1" x14ac:dyDescent="0.2">
      <c r="S509" s="44"/>
    </row>
    <row r="510" spans="19:19" ht="15.75" customHeight="1" x14ac:dyDescent="0.2">
      <c r="S510" s="44"/>
    </row>
    <row r="511" spans="19:19" ht="15.75" customHeight="1" x14ac:dyDescent="0.2">
      <c r="S511" s="44"/>
    </row>
    <row r="512" spans="19:19" ht="15.75" customHeight="1" x14ac:dyDescent="0.2">
      <c r="S512" s="44"/>
    </row>
    <row r="513" spans="19:19" ht="15.75" customHeight="1" x14ac:dyDescent="0.2">
      <c r="S513" s="44"/>
    </row>
    <row r="514" spans="19:19" ht="15.75" customHeight="1" x14ac:dyDescent="0.2">
      <c r="S514" s="44"/>
    </row>
    <row r="515" spans="19:19" ht="15.75" customHeight="1" x14ac:dyDescent="0.2">
      <c r="S515" s="44"/>
    </row>
    <row r="516" spans="19:19" ht="15.75" customHeight="1" x14ac:dyDescent="0.2">
      <c r="S516" s="44"/>
    </row>
    <row r="517" spans="19:19" ht="15.75" customHeight="1" x14ac:dyDescent="0.2">
      <c r="S517" s="44"/>
    </row>
    <row r="518" spans="19:19" ht="15.75" customHeight="1" x14ac:dyDescent="0.2">
      <c r="S518" s="44"/>
    </row>
    <row r="519" spans="19:19" ht="15.75" customHeight="1" x14ac:dyDescent="0.2">
      <c r="S519" s="44"/>
    </row>
    <row r="520" spans="19:19" ht="15.75" customHeight="1" x14ac:dyDescent="0.2">
      <c r="S520" s="44"/>
    </row>
    <row r="521" spans="19:19" ht="15.75" customHeight="1" x14ac:dyDescent="0.2">
      <c r="S521" s="44"/>
    </row>
    <row r="522" spans="19:19" ht="15.75" customHeight="1" x14ac:dyDescent="0.2">
      <c r="S522" s="44"/>
    </row>
    <row r="523" spans="19:19" ht="15.75" customHeight="1" x14ac:dyDescent="0.2">
      <c r="S523" s="44"/>
    </row>
    <row r="524" spans="19:19" ht="15.75" customHeight="1" x14ac:dyDescent="0.2">
      <c r="S524" s="44"/>
    </row>
    <row r="525" spans="19:19" ht="15.75" customHeight="1" x14ac:dyDescent="0.2">
      <c r="S525" s="44"/>
    </row>
    <row r="526" spans="19:19" ht="15.75" customHeight="1" x14ac:dyDescent="0.2">
      <c r="S526" s="44"/>
    </row>
    <row r="527" spans="19:19" ht="15.75" customHeight="1" x14ac:dyDescent="0.2">
      <c r="S527" s="44"/>
    </row>
    <row r="528" spans="19:19" ht="15.75" customHeight="1" x14ac:dyDescent="0.2">
      <c r="S528" s="44"/>
    </row>
    <row r="529" spans="19:19" ht="15.75" customHeight="1" x14ac:dyDescent="0.2">
      <c r="S529" s="44"/>
    </row>
    <row r="530" spans="19:19" ht="15.75" customHeight="1" x14ac:dyDescent="0.2">
      <c r="S530" s="44"/>
    </row>
    <row r="531" spans="19:19" ht="15.75" customHeight="1" x14ac:dyDescent="0.2">
      <c r="S531" s="44"/>
    </row>
    <row r="532" spans="19:19" ht="15.75" customHeight="1" x14ac:dyDescent="0.2">
      <c r="S532" s="44"/>
    </row>
    <row r="533" spans="19:19" ht="15.75" customHeight="1" x14ac:dyDescent="0.2">
      <c r="S533" s="44"/>
    </row>
    <row r="534" spans="19:19" ht="15.75" customHeight="1" x14ac:dyDescent="0.2">
      <c r="S534" s="44"/>
    </row>
    <row r="535" spans="19:19" ht="15.75" customHeight="1" x14ac:dyDescent="0.2">
      <c r="S535" s="44"/>
    </row>
    <row r="536" spans="19:19" ht="15.75" customHeight="1" x14ac:dyDescent="0.2">
      <c r="S536" s="44"/>
    </row>
    <row r="537" spans="19:19" ht="15.75" customHeight="1" x14ac:dyDescent="0.2">
      <c r="S537" s="44"/>
    </row>
    <row r="538" spans="19:19" ht="15.75" customHeight="1" x14ac:dyDescent="0.2">
      <c r="S538" s="44"/>
    </row>
    <row r="539" spans="19:19" ht="15.75" customHeight="1" x14ac:dyDescent="0.2">
      <c r="S539" s="44"/>
    </row>
    <row r="540" spans="19:19" ht="15.75" customHeight="1" x14ac:dyDescent="0.2">
      <c r="S540" s="44"/>
    </row>
    <row r="541" spans="19:19" ht="15.75" customHeight="1" x14ac:dyDescent="0.2">
      <c r="S541" s="44"/>
    </row>
    <row r="542" spans="19:19" ht="15.75" customHeight="1" x14ac:dyDescent="0.2">
      <c r="S542" s="44"/>
    </row>
    <row r="543" spans="19:19" ht="15.75" customHeight="1" x14ac:dyDescent="0.2">
      <c r="S543" s="44"/>
    </row>
    <row r="544" spans="19:19" ht="15.75" customHeight="1" x14ac:dyDescent="0.2">
      <c r="S544" s="44"/>
    </row>
    <row r="545" spans="19:19" ht="15.75" customHeight="1" x14ac:dyDescent="0.2">
      <c r="S545" s="44"/>
    </row>
    <row r="546" spans="19:19" ht="15.75" customHeight="1" x14ac:dyDescent="0.2">
      <c r="S546" s="44"/>
    </row>
    <row r="547" spans="19:19" ht="15.75" customHeight="1" x14ac:dyDescent="0.2">
      <c r="S547" s="44"/>
    </row>
    <row r="548" spans="19:19" ht="15.75" customHeight="1" x14ac:dyDescent="0.2">
      <c r="S548" s="44"/>
    </row>
    <row r="549" spans="19:19" ht="15.75" customHeight="1" x14ac:dyDescent="0.2">
      <c r="S549" s="44"/>
    </row>
    <row r="550" spans="19:19" ht="15.75" customHeight="1" x14ac:dyDescent="0.2">
      <c r="S550" s="44"/>
    </row>
    <row r="551" spans="19:19" ht="15.75" customHeight="1" x14ac:dyDescent="0.2">
      <c r="S551" s="44"/>
    </row>
    <row r="552" spans="19:19" ht="15.75" customHeight="1" x14ac:dyDescent="0.2">
      <c r="S552" s="44"/>
    </row>
    <row r="553" spans="19:19" ht="15.75" customHeight="1" x14ac:dyDescent="0.2">
      <c r="S553" s="44"/>
    </row>
    <row r="554" spans="19:19" ht="15.75" customHeight="1" x14ac:dyDescent="0.2">
      <c r="S554" s="44"/>
    </row>
    <row r="555" spans="19:19" ht="15.75" customHeight="1" x14ac:dyDescent="0.2">
      <c r="S555" s="44"/>
    </row>
    <row r="556" spans="19:19" ht="15.75" customHeight="1" x14ac:dyDescent="0.2">
      <c r="S556" s="44"/>
    </row>
    <row r="557" spans="19:19" ht="15.75" customHeight="1" x14ac:dyDescent="0.2">
      <c r="S557" s="44"/>
    </row>
    <row r="558" spans="19:19" ht="15.75" customHeight="1" x14ac:dyDescent="0.2">
      <c r="S558" s="44"/>
    </row>
    <row r="559" spans="19:19" ht="15.75" customHeight="1" x14ac:dyDescent="0.2">
      <c r="S559" s="44"/>
    </row>
    <row r="560" spans="19:19" ht="15.75" customHeight="1" x14ac:dyDescent="0.2">
      <c r="S560" s="44"/>
    </row>
    <row r="561" spans="19:19" ht="15.75" customHeight="1" x14ac:dyDescent="0.2">
      <c r="S561" s="44"/>
    </row>
    <row r="562" spans="19:19" ht="15.75" customHeight="1" x14ac:dyDescent="0.2">
      <c r="S562" s="44"/>
    </row>
    <row r="563" spans="19:19" ht="15.75" customHeight="1" x14ac:dyDescent="0.2">
      <c r="S563" s="44"/>
    </row>
    <row r="564" spans="19:19" ht="15.75" customHeight="1" x14ac:dyDescent="0.2">
      <c r="S564" s="44"/>
    </row>
    <row r="565" spans="19:19" ht="15.75" customHeight="1" x14ac:dyDescent="0.2">
      <c r="S565" s="44"/>
    </row>
    <row r="566" spans="19:19" ht="15.75" customHeight="1" x14ac:dyDescent="0.2">
      <c r="S566" s="44"/>
    </row>
    <row r="567" spans="19:19" ht="15.75" customHeight="1" x14ac:dyDescent="0.2">
      <c r="S567" s="44"/>
    </row>
    <row r="568" spans="19:19" ht="15.75" customHeight="1" x14ac:dyDescent="0.2">
      <c r="S568" s="44"/>
    </row>
    <row r="569" spans="19:19" ht="15.75" customHeight="1" x14ac:dyDescent="0.2">
      <c r="S569" s="44"/>
    </row>
    <row r="570" spans="19:19" ht="15.75" customHeight="1" x14ac:dyDescent="0.2">
      <c r="S570" s="44"/>
    </row>
    <row r="571" spans="19:19" ht="15.75" customHeight="1" x14ac:dyDescent="0.2">
      <c r="S571" s="44"/>
    </row>
    <row r="572" spans="19:19" ht="15.75" customHeight="1" x14ac:dyDescent="0.2">
      <c r="S572" s="44"/>
    </row>
    <row r="573" spans="19:19" ht="15.75" customHeight="1" x14ac:dyDescent="0.2">
      <c r="S573" s="44"/>
    </row>
    <row r="574" spans="19:19" ht="15.75" customHeight="1" x14ac:dyDescent="0.2">
      <c r="S574" s="44"/>
    </row>
    <row r="575" spans="19:19" ht="15.75" customHeight="1" x14ac:dyDescent="0.2">
      <c r="S575" s="44"/>
    </row>
    <row r="576" spans="19:19" ht="15.75" customHeight="1" x14ac:dyDescent="0.2">
      <c r="S576" s="44"/>
    </row>
    <row r="577" spans="19:19" ht="15.75" customHeight="1" x14ac:dyDescent="0.2">
      <c r="S577" s="44"/>
    </row>
    <row r="578" spans="19:19" ht="15.75" customHeight="1" x14ac:dyDescent="0.2">
      <c r="S578" s="44"/>
    </row>
    <row r="579" spans="19:19" ht="15.75" customHeight="1" x14ac:dyDescent="0.2">
      <c r="S579" s="44"/>
    </row>
    <row r="580" spans="19:19" ht="15.75" customHeight="1" x14ac:dyDescent="0.2">
      <c r="S580" s="44"/>
    </row>
    <row r="581" spans="19:19" ht="15.75" customHeight="1" x14ac:dyDescent="0.2">
      <c r="S581" s="44"/>
    </row>
    <row r="582" spans="19:19" ht="15.75" customHeight="1" x14ac:dyDescent="0.2">
      <c r="S582" s="44"/>
    </row>
    <row r="583" spans="19:19" ht="15.75" customHeight="1" x14ac:dyDescent="0.2">
      <c r="S583" s="44"/>
    </row>
    <row r="584" spans="19:19" ht="15.75" customHeight="1" x14ac:dyDescent="0.2">
      <c r="S584" s="44"/>
    </row>
    <row r="585" spans="19:19" ht="15.75" customHeight="1" x14ac:dyDescent="0.2">
      <c r="S585" s="44"/>
    </row>
    <row r="586" spans="19:19" ht="15.75" customHeight="1" x14ac:dyDescent="0.2">
      <c r="S586" s="44"/>
    </row>
    <row r="587" spans="19:19" ht="15.75" customHeight="1" x14ac:dyDescent="0.2">
      <c r="S587" s="44"/>
    </row>
    <row r="588" spans="19:19" ht="15.75" customHeight="1" x14ac:dyDescent="0.2">
      <c r="S588" s="44"/>
    </row>
    <row r="589" spans="19:19" ht="15.75" customHeight="1" x14ac:dyDescent="0.2">
      <c r="S589" s="44"/>
    </row>
    <row r="590" spans="19:19" ht="15.75" customHeight="1" x14ac:dyDescent="0.2">
      <c r="S590" s="44"/>
    </row>
    <row r="591" spans="19:19" ht="15.75" customHeight="1" x14ac:dyDescent="0.2">
      <c r="S591" s="44"/>
    </row>
    <row r="592" spans="19:19" ht="15.75" customHeight="1" x14ac:dyDescent="0.2">
      <c r="S592" s="44"/>
    </row>
    <row r="593" spans="19:19" ht="15.75" customHeight="1" x14ac:dyDescent="0.2">
      <c r="S593" s="44"/>
    </row>
    <row r="594" spans="19:19" ht="15.75" customHeight="1" x14ac:dyDescent="0.2">
      <c r="S594" s="44"/>
    </row>
    <row r="595" spans="19:19" ht="15.75" customHeight="1" x14ac:dyDescent="0.2">
      <c r="S595" s="44"/>
    </row>
    <row r="596" spans="19:19" ht="15.75" customHeight="1" x14ac:dyDescent="0.2">
      <c r="S596" s="44"/>
    </row>
    <row r="597" spans="19:19" ht="15.75" customHeight="1" x14ac:dyDescent="0.2">
      <c r="S597" s="44"/>
    </row>
    <row r="598" spans="19:19" ht="15.75" customHeight="1" x14ac:dyDescent="0.2">
      <c r="S598" s="44"/>
    </row>
    <row r="599" spans="19:19" ht="15.75" customHeight="1" x14ac:dyDescent="0.2">
      <c r="S599" s="44"/>
    </row>
    <row r="600" spans="19:19" ht="15.75" customHeight="1" x14ac:dyDescent="0.2">
      <c r="S600" s="44"/>
    </row>
    <row r="601" spans="19:19" ht="15.75" customHeight="1" x14ac:dyDescent="0.2">
      <c r="S601" s="44"/>
    </row>
    <row r="602" spans="19:19" ht="15.75" customHeight="1" x14ac:dyDescent="0.2">
      <c r="S602" s="44"/>
    </row>
    <row r="603" spans="19:19" ht="15.75" customHeight="1" x14ac:dyDescent="0.2">
      <c r="S603" s="44"/>
    </row>
    <row r="604" spans="19:19" ht="15.75" customHeight="1" x14ac:dyDescent="0.2">
      <c r="S604" s="44"/>
    </row>
    <row r="605" spans="19:19" ht="15.75" customHeight="1" x14ac:dyDescent="0.2">
      <c r="S605" s="44"/>
    </row>
    <row r="606" spans="19:19" ht="15.75" customHeight="1" x14ac:dyDescent="0.2">
      <c r="S606" s="44"/>
    </row>
    <row r="607" spans="19:19" ht="15.75" customHeight="1" x14ac:dyDescent="0.2">
      <c r="S607" s="44"/>
    </row>
    <row r="608" spans="19:19" ht="15.75" customHeight="1" x14ac:dyDescent="0.2">
      <c r="S608" s="44"/>
    </row>
    <row r="609" spans="19:19" ht="15.75" customHeight="1" x14ac:dyDescent="0.2">
      <c r="S609" s="44"/>
    </row>
    <row r="610" spans="19:19" ht="15.75" customHeight="1" x14ac:dyDescent="0.2">
      <c r="S610" s="44"/>
    </row>
    <row r="611" spans="19:19" ht="15.75" customHeight="1" x14ac:dyDescent="0.2">
      <c r="S611" s="44"/>
    </row>
    <row r="612" spans="19:19" ht="15.75" customHeight="1" x14ac:dyDescent="0.2">
      <c r="S612" s="44"/>
    </row>
    <row r="613" spans="19:19" ht="15.75" customHeight="1" x14ac:dyDescent="0.2">
      <c r="S613" s="44"/>
    </row>
    <row r="614" spans="19:19" ht="15.75" customHeight="1" x14ac:dyDescent="0.2">
      <c r="S614" s="44"/>
    </row>
    <row r="615" spans="19:19" ht="15.75" customHeight="1" x14ac:dyDescent="0.2">
      <c r="S615" s="44"/>
    </row>
    <row r="616" spans="19:19" ht="15.75" customHeight="1" x14ac:dyDescent="0.2">
      <c r="S616" s="44"/>
    </row>
    <row r="617" spans="19:19" ht="15.75" customHeight="1" x14ac:dyDescent="0.2">
      <c r="S617" s="44"/>
    </row>
    <row r="618" spans="19:19" ht="15.75" customHeight="1" x14ac:dyDescent="0.2">
      <c r="S618" s="44"/>
    </row>
    <row r="619" spans="19:19" ht="15.75" customHeight="1" x14ac:dyDescent="0.2">
      <c r="S619" s="44"/>
    </row>
    <row r="620" spans="19:19" ht="15.75" customHeight="1" x14ac:dyDescent="0.2">
      <c r="S620" s="44"/>
    </row>
    <row r="621" spans="19:19" ht="15.75" customHeight="1" x14ac:dyDescent="0.2">
      <c r="S621" s="44"/>
    </row>
    <row r="622" spans="19:19" ht="15.75" customHeight="1" x14ac:dyDescent="0.2">
      <c r="S622" s="44"/>
    </row>
    <row r="623" spans="19:19" ht="15.75" customHeight="1" x14ac:dyDescent="0.2">
      <c r="S623" s="44"/>
    </row>
    <row r="624" spans="19:19" ht="15.75" customHeight="1" x14ac:dyDescent="0.2">
      <c r="S624" s="44"/>
    </row>
    <row r="625" spans="19:19" ht="15.75" customHeight="1" x14ac:dyDescent="0.2">
      <c r="S625" s="44"/>
    </row>
    <row r="626" spans="19:19" ht="15.75" customHeight="1" x14ac:dyDescent="0.2">
      <c r="S626" s="44"/>
    </row>
    <row r="627" spans="19:19" ht="15.75" customHeight="1" x14ac:dyDescent="0.2">
      <c r="S627" s="44"/>
    </row>
    <row r="628" spans="19:19" ht="15.75" customHeight="1" x14ac:dyDescent="0.2">
      <c r="S628" s="44"/>
    </row>
    <row r="629" spans="19:19" ht="15.75" customHeight="1" x14ac:dyDescent="0.2">
      <c r="S629" s="44"/>
    </row>
    <row r="630" spans="19:19" ht="15.75" customHeight="1" x14ac:dyDescent="0.2">
      <c r="S630" s="44"/>
    </row>
    <row r="631" spans="19:19" ht="15.75" customHeight="1" x14ac:dyDescent="0.2">
      <c r="S631" s="44"/>
    </row>
    <row r="632" spans="19:19" ht="15.75" customHeight="1" x14ac:dyDescent="0.2">
      <c r="S632" s="44"/>
    </row>
    <row r="633" spans="19:19" ht="15.75" customHeight="1" x14ac:dyDescent="0.2">
      <c r="S633" s="44"/>
    </row>
    <row r="634" spans="19:19" ht="15.75" customHeight="1" x14ac:dyDescent="0.2">
      <c r="S634" s="44"/>
    </row>
    <row r="635" spans="19:19" ht="15.75" customHeight="1" x14ac:dyDescent="0.2">
      <c r="S635" s="44"/>
    </row>
    <row r="636" spans="19:19" ht="15.75" customHeight="1" x14ac:dyDescent="0.2">
      <c r="S636" s="44"/>
    </row>
    <row r="637" spans="19:19" ht="15.75" customHeight="1" x14ac:dyDescent="0.2">
      <c r="S637" s="44"/>
    </row>
    <row r="638" spans="19:19" ht="15.75" customHeight="1" x14ac:dyDescent="0.2">
      <c r="S638" s="44"/>
    </row>
    <row r="639" spans="19:19" ht="15.75" customHeight="1" x14ac:dyDescent="0.2">
      <c r="S639" s="44"/>
    </row>
    <row r="640" spans="19:19" ht="15.75" customHeight="1" x14ac:dyDescent="0.2">
      <c r="S640" s="44"/>
    </row>
    <row r="641" spans="19:19" ht="15.75" customHeight="1" x14ac:dyDescent="0.2">
      <c r="S641" s="44"/>
    </row>
    <row r="642" spans="19:19" ht="15.75" customHeight="1" x14ac:dyDescent="0.2">
      <c r="S642" s="44"/>
    </row>
    <row r="643" spans="19:19" ht="15.75" customHeight="1" x14ac:dyDescent="0.2">
      <c r="S643" s="44"/>
    </row>
    <row r="644" spans="19:19" ht="15.75" customHeight="1" x14ac:dyDescent="0.2">
      <c r="S644" s="44"/>
    </row>
    <row r="645" spans="19:19" ht="15.75" customHeight="1" x14ac:dyDescent="0.2">
      <c r="S645" s="44"/>
    </row>
    <row r="646" spans="19:19" ht="15.75" customHeight="1" x14ac:dyDescent="0.2">
      <c r="S646" s="44"/>
    </row>
    <row r="647" spans="19:19" ht="15.75" customHeight="1" x14ac:dyDescent="0.2">
      <c r="S647" s="44"/>
    </row>
    <row r="648" spans="19:19" ht="15.75" customHeight="1" x14ac:dyDescent="0.2">
      <c r="S648" s="44"/>
    </row>
    <row r="649" spans="19:19" ht="15.75" customHeight="1" x14ac:dyDescent="0.2">
      <c r="S649" s="44"/>
    </row>
    <row r="650" spans="19:19" ht="15.75" customHeight="1" x14ac:dyDescent="0.2">
      <c r="S650" s="44"/>
    </row>
    <row r="651" spans="19:19" ht="15.75" customHeight="1" x14ac:dyDescent="0.2">
      <c r="S651" s="44"/>
    </row>
    <row r="652" spans="19:19" ht="15.75" customHeight="1" x14ac:dyDescent="0.2">
      <c r="S652" s="44"/>
    </row>
    <row r="653" spans="19:19" ht="15.75" customHeight="1" x14ac:dyDescent="0.2">
      <c r="S653" s="44"/>
    </row>
    <row r="654" spans="19:19" ht="15.75" customHeight="1" x14ac:dyDescent="0.2">
      <c r="S654" s="44"/>
    </row>
    <row r="655" spans="19:19" ht="15.75" customHeight="1" x14ac:dyDescent="0.2">
      <c r="S655" s="44"/>
    </row>
    <row r="656" spans="19:19" ht="15.75" customHeight="1" x14ac:dyDescent="0.2">
      <c r="S656" s="44"/>
    </row>
    <row r="657" spans="19:19" ht="15.75" customHeight="1" x14ac:dyDescent="0.2">
      <c r="S657" s="44"/>
    </row>
    <row r="658" spans="19:19" ht="15.75" customHeight="1" x14ac:dyDescent="0.2">
      <c r="S658" s="44"/>
    </row>
    <row r="659" spans="19:19" ht="15.75" customHeight="1" x14ac:dyDescent="0.2">
      <c r="S659" s="44"/>
    </row>
    <row r="660" spans="19:19" ht="15.75" customHeight="1" x14ac:dyDescent="0.2">
      <c r="S660" s="44"/>
    </row>
    <row r="661" spans="19:19" ht="15.75" customHeight="1" x14ac:dyDescent="0.2">
      <c r="S661" s="44"/>
    </row>
    <row r="662" spans="19:19" ht="15.75" customHeight="1" x14ac:dyDescent="0.2">
      <c r="S662" s="44"/>
    </row>
    <row r="663" spans="19:19" ht="15.75" customHeight="1" x14ac:dyDescent="0.2">
      <c r="S663" s="44"/>
    </row>
    <row r="664" spans="19:19" ht="15.75" customHeight="1" x14ac:dyDescent="0.2">
      <c r="S664" s="44"/>
    </row>
    <row r="665" spans="19:19" ht="15.75" customHeight="1" x14ac:dyDescent="0.2">
      <c r="S665" s="44"/>
    </row>
    <row r="666" spans="19:19" ht="15.75" customHeight="1" x14ac:dyDescent="0.2">
      <c r="S666" s="44"/>
    </row>
    <row r="667" spans="19:19" ht="15.75" customHeight="1" x14ac:dyDescent="0.2">
      <c r="S667" s="44"/>
    </row>
    <row r="668" spans="19:19" ht="15.75" customHeight="1" x14ac:dyDescent="0.2">
      <c r="S668" s="44"/>
    </row>
    <row r="669" spans="19:19" ht="15.75" customHeight="1" x14ac:dyDescent="0.2">
      <c r="S669" s="44"/>
    </row>
    <row r="670" spans="19:19" ht="15.75" customHeight="1" x14ac:dyDescent="0.2">
      <c r="S670" s="44"/>
    </row>
    <row r="671" spans="19:19" ht="15.75" customHeight="1" x14ac:dyDescent="0.2">
      <c r="S671" s="44"/>
    </row>
    <row r="672" spans="19:19" ht="15.75" customHeight="1" x14ac:dyDescent="0.2">
      <c r="S672" s="44"/>
    </row>
    <row r="673" spans="19:19" ht="15.75" customHeight="1" x14ac:dyDescent="0.2">
      <c r="S673" s="44"/>
    </row>
    <row r="674" spans="19:19" ht="15.75" customHeight="1" x14ac:dyDescent="0.2">
      <c r="S674" s="44"/>
    </row>
    <row r="675" spans="19:19" ht="15.75" customHeight="1" x14ac:dyDescent="0.2">
      <c r="S675" s="44"/>
    </row>
    <row r="676" spans="19:19" ht="15.75" customHeight="1" x14ac:dyDescent="0.2">
      <c r="S676" s="44"/>
    </row>
    <row r="677" spans="19:19" ht="15.75" customHeight="1" x14ac:dyDescent="0.2">
      <c r="S677" s="44"/>
    </row>
    <row r="678" spans="19:19" ht="15.75" customHeight="1" x14ac:dyDescent="0.2">
      <c r="S678" s="44"/>
    </row>
    <row r="679" spans="19:19" ht="15.75" customHeight="1" x14ac:dyDescent="0.2">
      <c r="S679" s="44"/>
    </row>
    <row r="680" spans="19:19" ht="15.75" customHeight="1" x14ac:dyDescent="0.2">
      <c r="S680" s="44"/>
    </row>
    <row r="681" spans="19:19" ht="15.75" customHeight="1" x14ac:dyDescent="0.2">
      <c r="S681" s="44"/>
    </row>
    <row r="682" spans="19:19" ht="15.75" customHeight="1" x14ac:dyDescent="0.2">
      <c r="S682" s="44"/>
    </row>
    <row r="683" spans="19:19" ht="15.75" customHeight="1" x14ac:dyDescent="0.2">
      <c r="S683" s="44"/>
    </row>
    <row r="684" spans="19:19" ht="15.75" customHeight="1" x14ac:dyDescent="0.2">
      <c r="S684" s="44"/>
    </row>
    <row r="685" spans="19:19" ht="15.75" customHeight="1" x14ac:dyDescent="0.2">
      <c r="S685" s="44"/>
    </row>
    <row r="686" spans="19:19" ht="15.75" customHeight="1" x14ac:dyDescent="0.2">
      <c r="S686" s="44"/>
    </row>
    <row r="687" spans="19:19" ht="15.75" customHeight="1" x14ac:dyDescent="0.2">
      <c r="S687" s="44"/>
    </row>
    <row r="688" spans="19:19" ht="15.75" customHeight="1" x14ac:dyDescent="0.2">
      <c r="S688" s="44"/>
    </row>
    <row r="689" spans="19:19" ht="15.75" customHeight="1" x14ac:dyDescent="0.2">
      <c r="S689" s="44"/>
    </row>
    <row r="690" spans="19:19" ht="15.75" customHeight="1" x14ac:dyDescent="0.2">
      <c r="S690" s="44"/>
    </row>
    <row r="691" spans="19:19" ht="15.75" customHeight="1" x14ac:dyDescent="0.2">
      <c r="S691" s="44"/>
    </row>
    <row r="692" spans="19:19" ht="15.75" customHeight="1" x14ac:dyDescent="0.2">
      <c r="S692" s="44"/>
    </row>
    <row r="693" spans="19:19" ht="15.75" customHeight="1" x14ac:dyDescent="0.2">
      <c r="S693" s="44"/>
    </row>
    <row r="694" spans="19:19" ht="15.75" customHeight="1" x14ac:dyDescent="0.2">
      <c r="S694" s="44"/>
    </row>
    <row r="695" spans="19:19" ht="15.75" customHeight="1" x14ac:dyDescent="0.2">
      <c r="S695" s="44"/>
    </row>
    <row r="696" spans="19:19" ht="15.75" customHeight="1" x14ac:dyDescent="0.2">
      <c r="S696" s="44"/>
    </row>
    <row r="697" spans="19:19" ht="15.75" customHeight="1" x14ac:dyDescent="0.2">
      <c r="S697" s="44"/>
    </row>
    <row r="698" spans="19:19" ht="15.75" customHeight="1" x14ac:dyDescent="0.2">
      <c r="S698" s="44"/>
    </row>
    <row r="699" spans="19:19" ht="15.75" customHeight="1" x14ac:dyDescent="0.2">
      <c r="S699" s="44"/>
    </row>
    <row r="700" spans="19:19" ht="15.75" customHeight="1" x14ac:dyDescent="0.2">
      <c r="S700" s="44"/>
    </row>
    <row r="701" spans="19:19" ht="15.75" customHeight="1" x14ac:dyDescent="0.2">
      <c r="S701" s="44"/>
    </row>
    <row r="702" spans="19:19" ht="15.75" customHeight="1" x14ac:dyDescent="0.2">
      <c r="S702" s="44"/>
    </row>
    <row r="703" spans="19:19" ht="15.75" customHeight="1" x14ac:dyDescent="0.2">
      <c r="S703" s="44"/>
    </row>
    <row r="704" spans="19:19" ht="15.75" customHeight="1" x14ac:dyDescent="0.2">
      <c r="S704" s="44"/>
    </row>
    <row r="705" spans="19:19" ht="15.75" customHeight="1" x14ac:dyDescent="0.2">
      <c r="S705" s="44"/>
    </row>
    <row r="706" spans="19:19" ht="15.75" customHeight="1" x14ac:dyDescent="0.2">
      <c r="S706" s="44"/>
    </row>
    <row r="707" spans="19:19" ht="15.75" customHeight="1" x14ac:dyDescent="0.2">
      <c r="S707" s="44"/>
    </row>
    <row r="708" spans="19:19" ht="15.75" customHeight="1" x14ac:dyDescent="0.2">
      <c r="S708" s="44"/>
    </row>
    <row r="709" spans="19:19" ht="15.75" customHeight="1" x14ac:dyDescent="0.2">
      <c r="S709" s="44"/>
    </row>
    <row r="710" spans="19:19" ht="15.75" customHeight="1" x14ac:dyDescent="0.2">
      <c r="S710" s="44"/>
    </row>
    <row r="711" spans="19:19" ht="15.75" customHeight="1" x14ac:dyDescent="0.2">
      <c r="S711" s="44"/>
    </row>
    <row r="712" spans="19:19" ht="15.75" customHeight="1" x14ac:dyDescent="0.2">
      <c r="S712" s="44"/>
    </row>
    <row r="713" spans="19:19" ht="15.75" customHeight="1" x14ac:dyDescent="0.2">
      <c r="S713" s="44"/>
    </row>
    <row r="714" spans="19:19" ht="15.75" customHeight="1" x14ac:dyDescent="0.2">
      <c r="S714" s="44"/>
    </row>
    <row r="715" spans="19:19" ht="15.75" customHeight="1" x14ac:dyDescent="0.2">
      <c r="S715" s="44"/>
    </row>
    <row r="716" spans="19:19" ht="15.75" customHeight="1" x14ac:dyDescent="0.2">
      <c r="S716" s="44"/>
    </row>
    <row r="717" spans="19:19" ht="15.75" customHeight="1" x14ac:dyDescent="0.2">
      <c r="S717" s="44"/>
    </row>
    <row r="718" spans="19:19" ht="15.75" customHeight="1" x14ac:dyDescent="0.2">
      <c r="S718" s="44"/>
    </row>
    <row r="719" spans="19:19" ht="15.75" customHeight="1" x14ac:dyDescent="0.2">
      <c r="S719" s="44"/>
    </row>
    <row r="720" spans="19:19" ht="15.75" customHeight="1" x14ac:dyDescent="0.2">
      <c r="S720" s="44"/>
    </row>
    <row r="721" spans="19:19" ht="15.75" customHeight="1" x14ac:dyDescent="0.2">
      <c r="S721" s="44"/>
    </row>
    <row r="722" spans="19:19" ht="15.75" customHeight="1" x14ac:dyDescent="0.2">
      <c r="S722" s="44"/>
    </row>
    <row r="723" spans="19:19" ht="15.75" customHeight="1" x14ac:dyDescent="0.2">
      <c r="S723" s="44"/>
    </row>
    <row r="724" spans="19:19" ht="15.75" customHeight="1" x14ac:dyDescent="0.2">
      <c r="S724" s="44"/>
    </row>
    <row r="725" spans="19:19" ht="15.75" customHeight="1" x14ac:dyDescent="0.2">
      <c r="S725" s="44"/>
    </row>
    <row r="726" spans="19:19" ht="15.75" customHeight="1" x14ac:dyDescent="0.2">
      <c r="S726" s="44"/>
    </row>
    <row r="727" spans="19:19" ht="15.75" customHeight="1" x14ac:dyDescent="0.2">
      <c r="S727" s="44"/>
    </row>
    <row r="728" spans="19:19" ht="15.75" customHeight="1" x14ac:dyDescent="0.2">
      <c r="S728" s="44"/>
    </row>
    <row r="729" spans="19:19" ht="15.75" customHeight="1" x14ac:dyDescent="0.2">
      <c r="S729" s="44"/>
    </row>
    <row r="730" spans="19:19" ht="15.75" customHeight="1" x14ac:dyDescent="0.2">
      <c r="S730" s="44"/>
    </row>
    <row r="731" spans="19:19" ht="15.75" customHeight="1" x14ac:dyDescent="0.2">
      <c r="S731" s="44"/>
    </row>
    <row r="732" spans="19:19" ht="15.75" customHeight="1" x14ac:dyDescent="0.2">
      <c r="S732" s="44"/>
    </row>
    <row r="733" spans="19:19" ht="15.75" customHeight="1" x14ac:dyDescent="0.2">
      <c r="S733" s="44"/>
    </row>
    <row r="734" spans="19:19" ht="15.75" customHeight="1" x14ac:dyDescent="0.2">
      <c r="S734" s="44"/>
    </row>
    <row r="735" spans="19:19" ht="15.75" customHeight="1" x14ac:dyDescent="0.2">
      <c r="S735" s="44"/>
    </row>
    <row r="736" spans="19:19" ht="15.75" customHeight="1" x14ac:dyDescent="0.2">
      <c r="S736" s="44"/>
    </row>
    <row r="737" spans="19:19" ht="15.75" customHeight="1" x14ac:dyDescent="0.2">
      <c r="S737" s="44"/>
    </row>
    <row r="738" spans="19:19" ht="15.75" customHeight="1" x14ac:dyDescent="0.2">
      <c r="S738" s="44"/>
    </row>
    <row r="739" spans="19:19" ht="15.75" customHeight="1" x14ac:dyDescent="0.2">
      <c r="S739" s="44"/>
    </row>
    <row r="740" spans="19:19" ht="15.75" customHeight="1" x14ac:dyDescent="0.2">
      <c r="S740" s="44"/>
    </row>
    <row r="741" spans="19:19" ht="15.75" customHeight="1" x14ac:dyDescent="0.2">
      <c r="S741" s="44"/>
    </row>
    <row r="742" spans="19:19" ht="15.75" customHeight="1" x14ac:dyDescent="0.2">
      <c r="S742" s="44"/>
    </row>
    <row r="743" spans="19:19" ht="15.75" customHeight="1" x14ac:dyDescent="0.2">
      <c r="S743" s="44"/>
    </row>
    <row r="744" spans="19:19" ht="15.75" customHeight="1" x14ac:dyDescent="0.2">
      <c r="S744" s="44"/>
    </row>
    <row r="745" spans="19:19" ht="15.75" customHeight="1" x14ac:dyDescent="0.2">
      <c r="S745" s="44"/>
    </row>
    <row r="746" spans="19:19" ht="15.75" customHeight="1" x14ac:dyDescent="0.2">
      <c r="S746" s="44"/>
    </row>
    <row r="747" spans="19:19" ht="15.75" customHeight="1" x14ac:dyDescent="0.2">
      <c r="S747" s="44"/>
    </row>
    <row r="748" spans="19:19" ht="15.75" customHeight="1" x14ac:dyDescent="0.2">
      <c r="S748" s="44"/>
    </row>
    <row r="749" spans="19:19" ht="15.75" customHeight="1" x14ac:dyDescent="0.2">
      <c r="S749" s="44"/>
    </row>
    <row r="750" spans="19:19" ht="15.75" customHeight="1" x14ac:dyDescent="0.2">
      <c r="S750" s="44"/>
    </row>
    <row r="751" spans="19:19" ht="15.75" customHeight="1" x14ac:dyDescent="0.2">
      <c r="S751" s="44"/>
    </row>
    <row r="752" spans="19:19" ht="15.75" customHeight="1" x14ac:dyDescent="0.2">
      <c r="S752" s="44"/>
    </row>
    <row r="753" spans="19:19" ht="15.75" customHeight="1" x14ac:dyDescent="0.2">
      <c r="S753" s="44"/>
    </row>
    <row r="754" spans="19:19" ht="15.75" customHeight="1" x14ac:dyDescent="0.2">
      <c r="S754" s="44"/>
    </row>
    <row r="755" spans="19:19" ht="15.75" customHeight="1" x14ac:dyDescent="0.2">
      <c r="S755" s="44"/>
    </row>
    <row r="756" spans="19:19" ht="15.75" customHeight="1" x14ac:dyDescent="0.2">
      <c r="S756" s="44"/>
    </row>
    <row r="757" spans="19:19" ht="15.75" customHeight="1" x14ac:dyDescent="0.2">
      <c r="S757" s="44"/>
    </row>
    <row r="758" spans="19:19" ht="15.75" customHeight="1" x14ac:dyDescent="0.2">
      <c r="S758" s="44"/>
    </row>
    <row r="759" spans="19:19" ht="15.75" customHeight="1" x14ac:dyDescent="0.2">
      <c r="S759" s="44"/>
    </row>
    <row r="760" spans="19:19" ht="15.75" customHeight="1" x14ac:dyDescent="0.2">
      <c r="S760" s="44"/>
    </row>
    <row r="761" spans="19:19" ht="15.75" customHeight="1" x14ac:dyDescent="0.2">
      <c r="S761" s="44"/>
    </row>
    <row r="762" spans="19:19" ht="15.75" customHeight="1" x14ac:dyDescent="0.2">
      <c r="S762" s="44"/>
    </row>
    <row r="763" spans="19:19" ht="15.75" customHeight="1" x14ac:dyDescent="0.2">
      <c r="S763" s="44"/>
    </row>
    <row r="764" spans="19:19" ht="15.75" customHeight="1" x14ac:dyDescent="0.2">
      <c r="S764" s="44"/>
    </row>
    <row r="765" spans="19:19" ht="15.75" customHeight="1" x14ac:dyDescent="0.2">
      <c r="S765" s="44"/>
    </row>
    <row r="766" spans="19:19" ht="15.75" customHeight="1" x14ac:dyDescent="0.2">
      <c r="S766" s="44"/>
    </row>
    <row r="767" spans="19:19" ht="15.75" customHeight="1" x14ac:dyDescent="0.2">
      <c r="S767" s="44"/>
    </row>
    <row r="768" spans="19:19" ht="15.75" customHeight="1" x14ac:dyDescent="0.2">
      <c r="S768" s="44"/>
    </row>
    <row r="769" spans="19:19" ht="15.75" customHeight="1" x14ac:dyDescent="0.2">
      <c r="S769" s="44"/>
    </row>
    <row r="770" spans="19:19" ht="15.75" customHeight="1" x14ac:dyDescent="0.2">
      <c r="S770" s="44"/>
    </row>
    <row r="771" spans="19:19" ht="15.75" customHeight="1" x14ac:dyDescent="0.2">
      <c r="S771" s="44"/>
    </row>
    <row r="772" spans="19:19" ht="15.75" customHeight="1" x14ac:dyDescent="0.2">
      <c r="S772" s="44"/>
    </row>
    <row r="773" spans="19:19" ht="15.75" customHeight="1" x14ac:dyDescent="0.2">
      <c r="S773" s="44"/>
    </row>
    <row r="774" spans="19:19" ht="15.75" customHeight="1" x14ac:dyDescent="0.2">
      <c r="S774" s="44"/>
    </row>
    <row r="775" spans="19:19" ht="15.75" customHeight="1" x14ac:dyDescent="0.2">
      <c r="S775" s="44"/>
    </row>
    <row r="776" spans="19:19" ht="15.75" customHeight="1" x14ac:dyDescent="0.2">
      <c r="S776" s="44"/>
    </row>
    <row r="777" spans="19:19" ht="15.75" customHeight="1" x14ac:dyDescent="0.2">
      <c r="S777" s="44"/>
    </row>
    <row r="778" spans="19:19" ht="15.75" customHeight="1" x14ac:dyDescent="0.2">
      <c r="S778" s="44"/>
    </row>
    <row r="779" spans="19:19" ht="15.75" customHeight="1" x14ac:dyDescent="0.2">
      <c r="S779" s="44"/>
    </row>
    <row r="780" spans="19:19" ht="15.75" customHeight="1" x14ac:dyDescent="0.2">
      <c r="S780" s="44"/>
    </row>
    <row r="781" spans="19:19" ht="15.75" customHeight="1" x14ac:dyDescent="0.2">
      <c r="S781" s="44"/>
    </row>
    <row r="782" spans="19:19" ht="15.75" customHeight="1" x14ac:dyDescent="0.2">
      <c r="S782" s="44"/>
    </row>
    <row r="783" spans="19:19" ht="15.75" customHeight="1" x14ac:dyDescent="0.2">
      <c r="S783" s="44"/>
    </row>
    <row r="784" spans="19:19" ht="15.75" customHeight="1" x14ac:dyDescent="0.2">
      <c r="S784" s="44"/>
    </row>
    <row r="785" spans="19:19" ht="15.75" customHeight="1" x14ac:dyDescent="0.2">
      <c r="S785" s="44"/>
    </row>
    <row r="786" spans="19:19" ht="15.75" customHeight="1" x14ac:dyDescent="0.2">
      <c r="S786" s="44"/>
    </row>
    <row r="787" spans="19:19" ht="15.75" customHeight="1" x14ac:dyDescent="0.2">
      <c r="S787" s="44"/>
    </row>
    <row r="788" spans="19:19" ht="15.75" customHeight="1" x14ac:dyDescent="0.2">
      <c r="S788" s="44"/>
    </row>
    <row r="789" spans="19:19" ht="15.75" customHeight="1" x14ac:dyDescent="0.2">
      <c r="S789" s="44"/>
    </row>
    <row r="790" spans="19:19" ht="15.75" customHeight="1" x14ac:dyDescent="0.2">
      <c r="S790" s="44"/>
    </row>
    <row r="791" spans="19:19" ht="15.75" customHeight="1" x14ac:dyDescent="0.2">
      <c r="S791" s="44"/>
    </row>
    <row r="792" spans="19:19" ht="15.75" customHeight="1" x14ac:dyDescent="0.2">
      <c r="S792" s="44"/>
    </row>
    <row r="793" spans="19:19" ht="15.75" customHeight="1" x14ac:dyDescent="0.2">
      <c r="S793" s="44"/>
    </row>
    <row r="794" spans="19:19" ht="15.75" customHeight="1" x14ac:dyDescent="0.2">
      <c r="S794" s="44"/>
    </row>
    <row r="795" spans="19:19" ht="15.75" customHeight="1" x14ac:dyDescent="0.2">
      <c r="S795" s="44"/>
    </row>
    <row r="796" spans="19:19" ht="15.75" customHeight="1" x14ac:dyDescent="0.2">
      <c r="S796" s="44"/>
    </row>
    <row r="797" spans="19:19" ht="15.75" customHeight="1" x14ac:dyDescent="0.2">
      <c r="S797" s="44"/>
    </row>
    <row r="798" spans="19:19" ht="15.75" customHeight="1" x14ac:dyDescent="0.2">
      <c r="S798" s="44"/>
    </row>
    <row r="799" spans="19:19" ht="15.75" customHeight="1" x14ac:dyDescent="0.2">
      <c r="S799" s="44"/>
    </row>
    <row r="800" spans="19:19" ht="15.75" customHeight="1" x14ac:dyDescent="0.2">
      <c r="S800" s="44"/>
    </row>
    <row r="801" spans="19:19" ht="15.75" customHeight="1" x14ac:dyDescent="0.2">
      <c r="S801" s="44"/>
    </row>
    <row r="802" spans="19:19" ht="15.75" customHeight="1" x14ac:dyDescent="0.2">
      <c r="S802" s="44"/>
    </row>
    <row r="803" spans="19:19" ht="15.75" customHeight="1" x14ac:dyDescent="0.2">
      <c r="S803" s="44"/>
    </row>
    <row r="804" spans="19:19" ht="15.75" customHeight="1" x14ac:dyDescent="0.2">
      <c r="S804" s="44"/>
    </row>
    <row r="805" spans="19:19" ht="15.75" customHeight="1" x14ac:dyDescent="0.2">
      <c r="S805" s="44"/>
    </row>
    <row r="806" spans="19:19" ht="15.75" customHeight="1" x14ac:dyDescent="0.2">
      <c r="S806" s="44"/>
    </row>
    <row r="807" spans="19:19" ht="15.75" customHeight="1" x14ac:dyDescent="0.2">
      <c r="S807" s="44"/>
    </row>
    <row r="808" spans="19:19" ht="15.75" customHeight="1" x14ac:dyDescent="0.2">
      <c r="S808" s="44"/>
    </row>
    <row r="809" spans="19:19" ht="15.75" customHeight="1" x14ac:dyDescent="0.2">
      <c r="S809" s="44"/>
    </row>
    <row r="810" spans="19:19" ht="15.75" customHeight="1" x14ac:dyDescent="0.2">
      <c r="S810" s="44"/>
    </row>
    <row r="811" spans="19:19" ht="15.75" customHeight="1" x14ac:dyDescent="0.2">
      <c r="S811" s="44"/>
    </row>
    <row r="812" spans="19:19" ht="15.75" customHeight="1" x14ac:dyDescent="0.2">
      <c r="S812" s="44"/>
    </row>
    <row r="813" spans="19:19" ht="15.75" customHeight="1" x14ac:dyDescent="0.2">
      <c r="S813" s="44"/>
    </row>
    <row r="814" spans="19:19" ht="15.75" customHeight="1" x14ac:dyDescent="0.2">
      <c r="S814" s="44"/>
    </row>
    <row r="815" spans="19:19" ht="15.75" customHeight="1" x14ac:dyDescent="0.2">
      <c r="S815" s="44"/>
    </row>
    <row r="816" spans="19:19" ht="15.75" customHeight="1" x14ac:dyDescent="0.2">
      <c r="S816" s="44"/>
    </row>
    <row r="817" spans="19:19" ht="15.75" customHeight="1" x14ac:dyDescent="0.2">
      <c r="S817" s="44"/>
    </row>
    <row r="818" spans="19:19" ht="15.75" customHeight="1" x14ac:dyDescent="0.2">
      <c r="S818" s="44"/>
    </row>
    <row r="819" spans="19:19" ht="15.75" customHeight="1" x14ac:dyDescent="0.2">
      <c r="S819" s="44"/>
    </row>
    <row r="820" spans="19:19" ht="15.75" customHeight="1" x14ac:dyDescent="0.2">
      <c r="S820" s="44"/>
    </row>
    <row r="821" spans="19:19" ht="15.75" customHeight="1" x14ac:dyDescent="0.2">
      <c r="S821" s="44"/>
    </row>
    <row r="822" spans="19:19" ht="15.75" customHeight="1" x14ac:dyDescent="0.2">
      <c r="S822" s="44"/>
    </row>
    <row r="823" spans="19:19" ht="15.75" customHeight="1" x14ac:dyDescent="0.2">
      <c r="S823" s="44"/>
    </row>
    <row r="824" spans="19:19" ht="15.75" customHeight="1" x14ac:dyDescent="0.2">
      <c r="S824" s="44"/>
    </row>
    <row r="825" spans="19:19" ht="15.75" customHeight="1" x14ac:dyDescent="0.2">
      <c r="S825" s="44"/>
    </row>
    <row r="826" spans="19:19" ht="15.75" customHeight="1" x14ac:dyDescent="0.2">
      <c r="S826" s="44"/>
    </row>
    <row r="827" spans="19:19" ht="15.75" customHeight="1" x14ac:dyDescent="0.2">
      <c r="S827" s="44"/>
    </row>
    <row r="828" spans="19:19" ht="15.75" customHeight="1" x14ac:dyDescent="0.2">
      <c r="S828" s="44"/>
    </row>
    <row r="829" spans="19:19" ht="15.75" customHeight="1" x14ac:dyDescent="0.2">
      <c r="S829" s="44"/>
    </row>
    <row r="830" spans="19:19" ht="15.75" customHeight="1" x14ac:dyDescent="0.2">
      <c r="S830" s="44"/>
    </row>
    <row r="831" spans="19:19" ht="15.75" customHeight="1" x14ac:dyDescent="0.2">
      <c r="S831" s="44"/>
    </row>
    <row r="832" spans="19:19" ht="15.75" customHeight="1" x14ac:dyDescent="0.2">
      <c r="S832" s="44"/>
    </row>
    <row r="833" spans="19:19" ht="15.75" customHeight="1" x14ac:dyDescent="0.2">
      <c r="S833" s="44"/>
    </row>
    <row r="834" spans="19:19" ht="15.75" customHeight="1" x14ac:dyDescent="0.2">
      <c r="S834" s="44"/>
    </row>
    <row r="835" spans="19:19" ht="15.75" customHeight="1" x14ac:dyDescent="0.2">
      <c r="S835" s="44"/>
    </row>
    <row r="836" spans="19:19" ht="15.75" customHeight="1" x14ac:dyDescent="0.2">
      <c r="S836" s="44"/>
    </row>
    <row r="837" spans="19:19" ht="15.75" customHeight="1" x14ac:dyDescent="0.2">
      <c r="S837" s="44"/>
    </row>
    <row r="838" spans="19:19" ht="15.75" customHeight="1" x14ac:dyDescent="0.2">
      <c r="S838" s="44"/>
    </row>
    <row r="839" spans="19:19" ht="15.75" customHeight="1" x14ac:dyDescent="0.2">
      <c r="S839" s="44"/>
    </row>
    <row r="840" spans="19:19" ht="15.75" customHeight="1" x14ac:dyDescent="0.2">
      <c r="S840" s="44"/>
    </row>
    <row r="841" spans="19:19" ht="15.75" customHeight="1" x14ac:dyDescent="0.2">
      <c r="S841" s="44"/>
    </row>
    <row r="842" spans="19:19" ht="15.75" customHeight="1" x14ac:dyDescent="0.2">
      <c r="S842" s="44"/>
    </row>
    <row r="843" spans="19:19" ht="15.75" customHeight="1" x14ac:dyDescent="0.2">
      <c r="S843" s="44"/>
    </row>
    <row r="844" spans="19:19" ht="15.75" customHeight="1" x14ac:dyDescent="0.2">
      <c r="S844" s="44"/>
    </row>
    <row r="845" spans="19:19" ht="15.75" customHeight="1" x14ac:dyDescent="0.2">
      <c r="S845" s="44"/>
    </row>
    <row r="846" spans="19:19" ht="15.75" customHeight="1" x14ac:dyDescent="0.2">
      <c r="S846" s="44"/>
    </row>
    <row r="847" spans="19:19" ht="15.75" customHeight="1" x14ac:dyDescent="0.2">
      <c r="S847" s="44"/>
    </row>
    <row r="848" spans="19:19" ht="15.75" customHeight="1" x14ac:dyDescent="0.2">
      <c r="S848" s="44"/>
    </row>
    <row r="849" spans="19:19" ht="15.75" customHeight="1" x14ac:dyDescent="0.2">
      <c r="S849" s="44"/>
    </row>
    <row r="850" spans="19:19" ht="15.75" customHeight="1" x14ac:dyDescent="0.2">
      <c r="S850" s="44"/>
    </row>
    <row r="851" spans="19:19" ht="15.75" customHeight="1" x14ac:dyDescent="0.2">
      <c r="S851" s="44"/>
    </row>
    <row r="852" spans="19:19" ht="15.75" customHeight="1" x14ac:dyDescent="0.2">
      <c r="S852" s="44"/>
    </row>
    <row r="853" spans="19:19" ht="15.75" customHeight="1" x14ac:dyDescent="0.2">
      <c r="S853" s="44"/>
    </row>
    <row r="854" spans="19:19" ht="15.75" customHeight="1" x14ac:dyDescent="0.2">
      <c r="S854" s="44"/>
    </row>
    <row r="855" spans="19:19" ht="15.75" customHeight="1" x14ac:dyDescent="0.2">
      <c r="S855" s="44"/>
    </row>
    <row r="856" spans="19:19" ht="15.75" customHeight="1" x14ac:dyDescent="0.2">
      <c r="S856" s="44"/>
    </row>
    <row r="857" spans="19:19" ht="15.75" customHeight="1" x14ac:dyDescent="0.2">
      <c r="S857" s="44"/>
    </row>
    <row r="858" spans="19:19" ht="15.75" customHeight="1" x14ac:dyDescent="0.2">
      <c r="S858" s="44"/>
    </row>
    <row r="859" spans="19:19" ht="15.75" customHeight="1" x14ac:dyDescent="0.2">
      <c r="S859" s="44"/>
    </row>
    <row r="860" spans="19:19" ht="15.75" customHeight="1" x14ac:dyDescent="0.2">
      <c r="S860" s="44"/>
    </row>
    <row r="861" spans="19:19" ht="15.75" customHeight="1" x14ac:dyDescent="0.2">
      <c r="S861" s="44"/>
    </row>
    <row r="862" spans="19:19" ht="15.75" customHeight="1" x14ac:dyDescent="0.2">
      <c r="S862" s="44"/>
    </row>
    <row r="863" spans="19:19" ht="15.75" customHeight="1" x14ac:dyDescent="0.2">
      <c r="S863" s="44"/>
    </row>
    <row r="864" spans="19:19" ht="15.75" customHeight="1" x14ac:dyDescent="0.2">
      <c r="S864" s="44"/>
    </row>
    <row r="865" spans="19:19" ht="15.75" customHeight="1" x14ac:dyDescent="0.2">
      <c r="S865" s="44"/>
    </row>
    <row r="866" spans="19:19" ht="15.75" customHeight="1" x14ac:dyDescent="0.2">
      <c r="S866" s="44"/>
    </row>
    <row r="867" spans="19:19" ht="15.75" customHeight="1" x14ac:dyDescent="0.2">
      <c r="S867" s="44"/>
    </row>
    <row r="868" spans="19:19" ht="15.75" customHeight="1" x14ac:dyDescent="0.2">
      <c r="S868" s="44"/>
    </row>
    <row r="869" spans="19:19" ht="15.75" customHeight="1" x14ac:dyDescent="0.2">
      <c r="S869" s="44"/>
    </row>
    <row r="870" spans="19:19" ht="15.75" customHeight="1" x14ac:dyDescent="0.2">
      <c r="S870" s="44"/>
    </row>
    <row r="871" spans="19:19" ht="15.75" customHeight="1" x14ac:dyDescent="0.2">
      <c r="S871" s="44"/>
    </row>
    <row r="872" spans="19:19" ht="15.75" customHeight="1" x14ac:dyDescent="0.2">
      <c r="S872" s="44"/>
    </row>
    <row r="873" spans="19:19" ht="15.75" customHeight="1" x14ac:dyDescent="0.2">
      <c r="S873" s="44"/>
    </row>
    <row r="874" spans="19:19" ht="15.75" customHeight="1" x14ac:dyDescent="0.2">
      <c r="S874" s="44"/>
    </row>
    <row r="875" spans="19:19" ht="15.75" customHeight="1" x14ac:dyDescent="0.2">
      <c r="S875" s="44"/>
    </row>
    <row r="876" spans="19:19" ht="15.75" customHeight="1" x14ac:dyDescent="0.2">
      <c r="S876" s="44"/>
    </row>
    <row r="877" spans="19:19" ht="15.75" customHeight="1" x14ac:dyDescent="0.2">
      <c r="S877" s="44"/>
    </row>
    <row r="878" spans="19:19" ht="15.75" customHeight="1" x14ac:dyDescent="0.2">
      <c r="S878" s="44"/>
    </row>
    <row r="879" spans="19:19" ht="15.75" customHeight="1" x14ac:dyDescent="0.2">
      <c r="S879" s="44"/>
    </row>
    <row r="880" spans="19:19" ht="15.75" customHeight="1" x14ac:dyDescent="0.2">
      <c r="S880" s="44"/>
    </row>
    <row r="881" spans="19:19" ht="15.75" customHeight="1" x14ac:dyDescent="0.2">
      <c r="S881" s="44"/>
    </row>
    <row r="882" spans="19:19" ht="15.75" customHeight="1" x14ac:dyDescent="0.2">
      <c r="S882" s="44"/>
    </row>
    <row r="883" spans="19:19" ht="15.75" customHeight="1" x14ac:dyDescent="0.2">
      <c r="S883" s="44"/>
    </row>
    <row r="884" spans="19:19" ht="15.75" customHeight="1" x14ac:dyDescent="0.2">
      <c r="S884" s="44"/>
    </row>
    <row r="885" spans="19:19" ht="15.75" customHeight="1" x14ac:dyDescent="0.2">
      <c r="S885" s="44"/>
    </row>
    <row r="886" spans="19:19" ht="15.75" customHeight="1" x14ac:dyDescent="0.2">
      <c r="S886" s="44"/>
    </row>
    <row r="887" spans="19:19" ht="15.75" customHeight="1" x14ac:dyDescent="0.2">
      <c r="S887" s="44"/>
    </row>
    <row r="888" spans="19:19" ht="15.75" customHeight="1" x14ac:dyDescent="0.2">
      <c r="S888" s="44"/>
    </row>
    <row r="889" spans="19:19" ht="15.75" customHeight="1" x14ac:dyDescent="0.2">
      <c r="S889" s="44"/>
    </row>
    <row r="890" spans="19:19" ht="15.75" customHeight="1" x14ac:dyDescent="0.2">
      <c r="S890" s="44"/>
    </row>
    <row r="891" spans="19:19" ht="15.75" customHeight="1" x14ac:dyDescent="0.2">
      <c r="S891" s="44"/>
    </row>
    <row r="892" spans="19:19" ht="15.75" customHeight="1" x14ac:dyDescent="0.2">
      <c r="S892" s="44"/>
    </row>
    <row r="893" spans="19:19" ht="15.75" customHeight="1" x14ac:dyDescent="0.2">
      <c r="S893" s="44"/>
    </row>
    <row r="894" spans="19:19" ht="15.75" customHeight="1" x14ac:dyDescent="0.2">
      <c r="S894" s="44"/>
    </row>
    <row r="895" spans="19:19" ht="15.75" customHeight="1" x14ac:dyDescent="0.2">
      <c r="S895" s="44"/>
    </row>
    <row r="896" spans="19:19" ht="15.75" customHeight="1" x14ac:dyDescent="0.2">
      <c r="S896" s="44"/>
    </row>
    <row r="897" spans="19:19" ht="15.75" customHeight="1" x14ac:dyDescent="0.2">
      <c r="S897" s="44"/>
    </row>
    <row r="898" spans="19:19" ht="15.75" customHeight="1" x14ac:dyDescent="0.2">
      <c r="S898" s="44"/>
    </row>
    <row r="899" spans="19:19" ht="15.75" customHeight="1" x14ac:dyDescent="0.2">
      <c r="S899" s="44"/>
    </row>
    <row r="900" spans="19:19" ht="15.75" customHeight="1" x14ac:dyDescent="0.2">
      <c r="S900" s="44"/>
    </row>
    <row r="901" spans="19:19" ht="15.75" customHeight="1" x14ac:dyDescent="0.2">
      <c r="S901" s="44"/>
    </row>
    <row r="902" spans="19:19" ht="15.75" customHeight="1" x14ac:dyDescent="0.2">
      <c r="S902" s="44"/>
    </row>
    <row r="903" spans="19:19" ht="15.75" customHeight="1" x14ac:dyDescent="0.2">
      <c r="S903" s="44"/>
    </row>
    <row r="904" spans="19:19" ht="15.75" customHeight="1" x14ac:dyDescent="0.2">
      <c r="S904" s="44"/>
    </row>
    <row r="905" spans="19:19" ht="15.75" customHeight="1" x14ac:dyDescent="0.2">
      <c r="S905" s="44"/>
    </row>
    <row r="906" spans="19:19" ht="15.75" customHeight="1" x14ac:dyDescent="0.2">
      <c r="S906" s="44"/>
    </row>
    <row r="907" spans="19:19" ht="15.75" customHeight="1" x14ac:dyDescent="0.2">
      <c r="S907" s="44"/>
    </row>
    <row r="908" spans="19:19" ht="15.75" customHeight="1" x14ac:dyDescent="0.2">
      <c r="S908" s="44"/>
    </row>
    <row r="909" spans="19:19" ht="15.75" customHeight="1" x14ac:dyDescent="0.2">
      <c r="S909" s="44"/>
    </row>
    <row r="910" spans="19:19" ht="15.75" customHeight="1" x14ac:dyDescent="0.2">
      <c r="S910" s="44"/>
    </row>
    <row r="911" spans="19:19" ht="15.75" customHeight="1" x14ac:dyDescent="0.2">
      <c r="S911" s="44"/>
    </row>
    <row r="912" spans="19:19" ht="15.75" customHeight="1" x14ac:dyDescent="0.2">
      <c r="S912" s="44"/>
    </row>
    <row r="913" spans="19:19" ht="15.75" customHeight="1" x14ac:dyDescent="0.2">
      <c r="S913" s="44"/>
    </row>
    <row r="914" spans="19:19" ht="15.75" customHeight="1" x14ac:dyDescent="0.2">
      <c r="S914" s="44"/>
    </row>
    <row r="915" spans="19:19" ht="15.75" customHeight="1" x14ac:dyDescent="0.2">
      <c r="S915" s="44"/>
    </row>
    <row r="916" spans="19:19" ht="15.75" customHeight="1" x14ac:dyDescent="0.2">
      <c r="S916" s="44"/>
    </row>
    <row r="917" spans="19:19" ht="15.75" customHeight="1" x14ac:dyDescent="0.2">
      <c r="S917" s="44"/>
    </row>
    <row r="918" spans="19:19" ht="15.75" customHeight="1" x14ac:dyDescent="0.2">
      <c r="S918" s="44"/>
    </row>
    <row r="919" spans="19:19" ht="15.75" customHeight="1" x14ac:dyDescent="0.2">
      <c r="S919" s="44"/>
    </row>
    <row r="920" spans="19:19" ht="15.75" customHeight="1" x14ac:dyDescent="0.2">
      <c r="S920" s="44"/>
    </row>
    <row r="921" spans="19:19" ht="15.75" customHeight="1" x14ac:dyDescent="0.2">
      <c r="S921" s="44"/>
    </row>
    <row r="922" spans="19:19" ht="15.75" customHeight="1" x14ac:dyDescent="0.2">
      <c r="S922" s="44"/>
    </row>
    <row r="923" spans="19:19" ht="15.75" customHeight="1" x14ac:dyDescent="0.2">
      <c r="S923" s="44"/>
    </row>
    <row r="924" spans="19:19" ht="15.75" customHeight="1" x14ac:dyDescent="0.2">
      <c r="S924" s="44"/>
    </row>
    <row r="925" spans="19:19" ht="15.75" customHeight="1" x14ac:dyDescent="0.2">
      <c r="S925" s="44"/>
    </row>
    <row r="926" spans="19:19" ht="15.75" customHeight="1" x14ac:dyDescent="0.2">
      <c r="S926" s="44"/>
    </row>
    <row r="927" spans="19:19" ht="15.75" customHeight="1" x14ac:dyDescent="0.2">
      <c r="S927" s="44"/>
    </row>
    <row r="928" spans="19:19" ht="15.75" customHeight="1" x14ac:dyDescent="0.2">
      <c r="S928" s="44"/>
    </row>
    <row r="929" spans="19:19" ht="15.75" customHeight="1" x14ac:dyDescent="0.2">
      <c r="S929" s="44"/>
    </row>
    <row r="930" spans="19:19" ht="15.75" customHeight="1" x14ac:dyDescent="0.2">
      <c r="S930" s="44"/>
    </row>
    <row r="931" spans="19:19" ht="15.75" customHeight="1" x14ac:dyDescent="0.2">
      <c r="S931" s="44"/>
    </row>
    <row r="932" spans="19:19" ht="15.75" customHeight="1" x14ac:dyDescent="0.2">
      <c r="S932" s="44"/>
    </row>
    <row r="933" spans="19:19" ht="15.75" customHeight="1" x14ac:dyDescent="0.2">
      <c r="S933" s="44"/>
    </row>
    <row r="934" spans="19:19" ht="15.75" customHeight="1" x14ac:dyDescent="0.2">
      <c r="S934" s="44"/>
    </row>
    <row r="935" spans="19:19" ht="15.75" customHeight="1" x14ac:dyDescent="0.2">
      <c r="S935" s="44"/>
    </row>
    <row r="936" spans="19:19" ht="15.75" customHeight="1" x14ac:dyDescent="0.2">
      <c r="S936" s="44"/>
    </row>
    <row r="937" spans="19:19" ht="15.75" customHeight="1" x14ac:dyDescent="0.2">
      <c r="S937" s="44"/>
    </row>
    <row r="938" spans="19:19" ht="15.75" customHeight="1" x14ac:dyDescent="0.2">
      <c r="S938" s="44"/>
    </row>
    <row r="939" spans="19:19" ht="15.75" customHeight="1" x14ac:dyDescent="0.2">
      <c r="S939" s="44"/>
    </row>
    <row r="940" spans="19:19" ht="15.75" customHeight="1" x14ac:dyDescent="0.2">
      <c r="S940" s="44"/>
    </row>
    <row r="941" spans="19:19" ht="15.75" customHeight="1" x14ac:dyDescent="0.2">
      <c r="S941" s="44"/>
    </row>
    <row r="942" spans="19:19" ht="15.75" customHeight="1" x14ac:dyDescent="0.2">
      <c r="S942" s="44"/>
    </row>
    <row r="943" spans="19:19" ht="15.75" customHeight="1" x14ac:dyDescent="0.2">
      <c r="S943" s="44"/>
    </row>
    <row r="944" spans="19:19" ht="15.75" customHeight="1" x14ac:dyDescent="0.2">
      <c r="S944" s="44"/>
    </row>
    <row r="945" spans="19:19" ht="15.75" customHeight="1" x14ac:dyDescent="0.2">
      <c r="S945" s="44"/>
    </row>
    <row r="946" spans="19:19" ht="15.75" customHeight="1" x14ac:dyDescent="0.2">
      <c r="S946" s="44"/>
    </row>
    <row r="947" spans="19:19" ht="15.75" customHeight="1" x14ac:dyDescent="0.2">
      <c r="S947" s="44"/>
    </row>
    <row r="948" spans="19:19" ht="15.75" customHeight="1" x14ac:dyDescent="0.2">
      <c r="S948" s="44"/>
    </row>
    <row r="949" spans="19:19" ht="15.75" customHeight="1" x14ac:dyDescent="0.2">
      <c r="S949" s="44"/>
    </row>
    <row r="950" spans="19:19" ht="15.75" customHeight="1" x14ac:dyDescent="0.2">
      <c r="S950" s="44"/>
    </row>
    <row r="951" spans="19:19" ht="15.75" customHeight="1" x14ac:dyDescent="0.2">
      <c r="S951" s="44"/>
    </row>
    <row r="952" spans="19:19" ht="15.75" customHeight="1" x14ac:dyDescent="0.2">
      <c r="S952" s="44"/>
    </row>
    <row r="953" spans="19:19" ht="15.75" customHeight="1" x14ac:dyDescent="0.2">
      <c r="S953" s="44"/>
    </row>
    <row r="954" spans="19:19" ht="15.75" customHeight="1" x14ac:dyDescent="0.2">
      <c r="S954" s="44"/>
    </row>
    <row r="955" spans="19:19" ht="15.75" customHeight="1" x14ac:dyDescent="0.2">
      <c r="S955" s="44"/>
    </row>
    <row r="956" spans="19:19" ht="15.75" customHeight="1" x14ac:dyDescent="0.2">
      <c r="S956" s="44"/>
    </row>
    <row r="957" spans="19:19" ht="15.75" customHeight="1" x14ac:dyDescent="0.2">
      <c r="S957" s="44"/>
    </row>
    <row r="958" spans="19:19" ht="15.75" customHeight="1" x14ac:dyDescent="0.2">
      <c r="S958" s="44"/>
    </row>
    <row r="959" spans="19:19" ht="15.75" customHeight="1" x14ac:dyDescent="0.2">
      <c r="S959" s="44"/>
    </row>
    <row r="960" spans="19:19" ht="15.75" customHeight="1" x14ac:dyDescent="0.2">
      <c r="S960" s="44"/>
    </row>
    <row r="961" spans="19:19" ht="15.75" customHeight="1" x14ac:dyDescent="0.2">
      <c r="S961" s="44"/>
    </row>
    <row r="962" spans="19:19" ht="15.75" customHeight="1" x14ac:dyDescent="0.2">
      <c r="S962" s="44"/>
    </row>
    <row r="963" spans="19:19" ht="15.75" customHeight="1" x14ac:dyDescent="0.2">
      <c r="S963" s="44"/>
    </row>
    <row r="964" spans="19:19" ht="15.75" customHeight="1" x14ac:dyDescent="0.2">
      <c r="S964" s="44"/>
    </row>
    <row r="965" spans="19:19" ht="15.75" customHeight="1" x14ac:dyDescent="0.2">
      <c r="S965" s="44"/>
    </row>
    <row r="966" spans="19:19" ht="15.75" customHeight="1" x14ac:dyDescent="0.2">
      <c r="S966" s="44"/>
    </row>
    <row r="967" spans="19:19" ht="15.75" customHeight="1" x14ac:dyDescent="0.2">
      <c r="S967" s="44"/>
    </row>
    <row r="968" spans="19:19" ht="15.75" customHeight="1" x14ac:dyDescent="0.2">
      <c r="S968" s="44"/>
    </row>
    <row r="969" spans="19:19" ht="15.75" customHeight="1" x14ac:dyDescent="0.2">
      <c r="S969" s="44"/>
    </row>
    <row r="970" spans="19:19" ht="15.75" customHeight="1" x14ac:dyDescent="0.2">
      <c r="S970" s="44"/>
    </row>
    <row r="971" spans="19:19" ht="15.75" customHeight="1" x14ac:dyDescent="0.2">
      <c r="S971" s="44"/>
    </row>
    <row r="972" spans="19:19" ht="15.75" customHeight="1" x14ac:dyDescent="0.2">
      <c r="S972" s="44"/>
    </row>
    <row r="973" spans="19:19" ht="15.75" customHeight="1" x14ac:dyDescent="0.2">
      <c r="S973" s="44"/>
    </row>
    <row r="974" spans="19:19" ht="15.75" customHeight="1" x14ac:dyDescent="0.2">
      <c r="S974" s="44"/>
    </row>
    <row r="975" spans="19:19" ht="15.75" customHeight="1" x14ac:dyDescent="0.2">
      <c r="S975" s="44"/>
    </row>
    <row r="976" spans="19:19" ht="15.75" customHeight="1" x14ac:dyDescent="0.2">
      <c r="S976" s="44"/>
    </row>
    <row r="977" spans="19:19" ht="15.75" customHeight="1" x14ac:dyDescent="0.2">
      <c r="S977" s="44"/>
    </row>
    <row r="978" spans="19:19" ht="15.75" customHeight="1" x14ac:dyDescent="0.2">
      <c r="S978" s="44"/>
    </row>
    <row r="979" spans="19:19" ht="15.75" customHeight="1" x14ac:dyDescent="0.2">
      <c r="S979" s="44"/>
    </row>
    <row r="980" spans="19:19" ht="15.75" customHeight="1" x14ac:dyDescent="0.2">
      <c r="S980" s="44"/>
    </row>
    <row r="981" spans="19:19" ht="15.75" customHeight="1" x14ac:dyDescent="0.2">
      <c r="S981" s="44"/>
    </row>
    <row r="982" spans="19:19" ht="15.75" customHeight="1" x14ac:dyDescent="0.2">
      <c r="S982" s="44"/>
    </row>
    <row r="983" spans="19:19" ht="15.75" customHeight="1" x14ac:dyDescent="0.2">
      <c r="S983" s="44"/>
    </row>
    <row r="984" spans="19:19" ht="15.75" customHeight="1" x14ac:dyDescent="0.2">
      <c r="S984" s="44"/>
    </row>
    <row r="985" spans="19:19" ht="15.75" customHeight="1" x14ac:dyDescent="0.2">
      <c r="S985" s="44"/>
    </row>
    <row r="986" spans="19:19" ht="15.75" customHeight="1" x14ac:dyDescent="0.2">
      <c r="S986" s="44"/>
    </row>
    <row r="987" spans="19:19" ht="15.75" customHeight="1" x14ac:dyDescent="0.2">
      <c r="S987" s="44"/>
    </row>
    <row r="988" spans="19:19" ht="15.75" customHeight="1" x14ac:dyDescent="0.2">
      <c r="S988" s="44"/>
    </row>
    <row r="989" spans="19:19" ht="15.75" customHeight="1" x14ac:dyDescent="0.2">
      <c r="S989" s="44"/>
    </row>
    <row r="990" spans="19:19" ht="15.75" customHeight="1" x14ac:dyDescent="0.2">
      <c r="S990" s="44"/>
    </row>
    <row r="991" spans="19:19" ht="15.75" customHeight="1" x14ac:dyDescent="0.2">
      <c r="S991" s="44"/>
    </row>
    <row r="992" spans="19:19" ht="15.75" customHeight="1" x14ac:dyDescent="0.2">
      <c r="S992" s="44"/>
    </row>
    <row r="993" spans="19:19" ht="15.75" customHeight="1" x14ac:dyDescent="0.2">
      <c r="S993" s="44"/>
    </row>
    <row r="994" spans="19:19" ht="15.75" customHeight="1" x14ac:dyDescent="0.2">
      <c r="S994" s="44"/>
    </row>
    <row r="995" spans="19:19" ht="15.75" customHeight="1" x14ac:dyDescent="0.2">
      <c r="S995" s="44"/>
    </row>
    <row r="996" spans="19:19" ht="15.75" customHeight="1" x14ac:dyDescent="0.2">
      <c r="S996" s="44"/>
    </row>
    <row r="997" spans="19:19" ht="15.75" customHeight="1" x14ac:dyDescent="0.2">
      <c r="S997" s="44"/>
    </row>
    <row r="998" spans="19:19" ht="15.75" customHeight="1" x14ac:dyDescent="0.2">
      <c r="S998" s="44"/>
    </row>
    <row r="999" spans="19:19" ht="15.75" customHeight="1" x14ac:dyDescent="0.2">
      <c r="S999" s="44"/>
    </row>
    <row r="1000" spans="19:19" ht="15.75" customHeight="1" x14ac:dyDescent="0.2">
      <c r="S1000" s="44"/>
    </row>
  </sheetData>
  <mergeCells count="74">
    <mergeCell ref="T33:T34"/>
    <mergeCell ref="R41:R49"/>
    <mergeCell ref="R30:R32"/>
    <mergeCell ref="R33:R34"/>
    <mergeCell ref="S33:S34"/>
    <mergeCell ref="N41:N49"/>
    <mergeCell ref="O41:O49"/>
    <mergeCell ref="M2:M4"/>
    <mergeCell ref="N2:O2"/>
    <mergeCell ref="N3:N4"/>
    <mergeCell ref="O3:O4"/>
    <mergeCell ref="N11:N13"/>
    <mergeCell ref="O11:O13"/>
    <mergeCell ref="O15:O19"/>
    <mergeCell ref="N15:N19"/>
    <mergeCell ref="N21:N22"/>
    <mergeCell ref="O21:O22"/>
    <mergeCell ref="N33:N40"/>
    <mergeCell ref="O33:O39"/>
    <mergeCell ref="B23:B25"/>
    <mergeCell ref="B27:B29"/>
    <mergeCell ref="A33:A40"/>
    <mergeCell ref="B33:B36"/>
    <mergeCell ref="B37:B38"/>
    <mergeCell ref="A23:A29"/>
    <mergeCell ref="A30:A32"/>
    <mergeCell ref="B30:B32"/>
    <mergeCell ref="A41:A49"/>
    <mergeCell ref="B41:B49"/>
    <mergeCell ref="C33:C34"/>
    <mergeCell ref="C37:C38"/>
    <mergeCell ref="C48:C49"/>
    <mergeCell ref="A15:A20"/>
    <mergeCell ref="B15:B19"/>
    <mergeCell ref="C15:C17"/>
    <mergeCell ref="C18:C19"/>
    <mergeCell ref="A21:A22"/>
    <mergeCell ref="B21:B22"/>
    <mergeCell ref="R2:R4"/>
    <mergeCell ref="S2:S4"/>
    <mergeCell ref="T2:T4"/>
    <mergeCell ref="U2:U4"/>
    <mergeCell ref="A1:O1"/>
    <mergeCell ref="P1:U1"/>
    <mergeCell ref="A2:A4"/>
    <mergeCell ref="B2:B4"/>
    <mergeCell ref="C2:C4"/>
    <mergeCell ref="D2:D4"/>
    <mergeCell ref="E2:E4"/>
    <mergeCell ref="F2:F4"/>
    <mergeCell ref="G2:G4"/>
    <mergeCell ref="Q2:Q4"/>
    <mergeCell ref="H2:K2"/>
    <mergeCell ref="L2:L4"/>
    <mergeCell ref="A5:A10"/>
    <mergeCell ref="B5:B6"/>
    <mergeCell ref="C5:C6"/>
    <mergeCell ref="A11:A13"/>
    <mergeCell ref="B11:B13"/>
    <mergeCell ref="C31:C32"/>
    <mergeCell ref="N30:N32"/>
    <mergeCell ref="M31:M32"/>
    <mergeCell ref="O31:O32"/>
    <mergeCell ref="P2:P4"/>
    <mergeCell ref="M24:M26"/>
    <mergeCell ref="O24:O27"/>
    <mergeCell ref="M27:M29"/>
    <mergeCell ref="N27:N29"/>
    <mergeCell ref="O28:O29"/>
    <mergeCell ref="C27:C28"/>
    <mergeCell ref="H3:H4"/>
    <mergeCell ref="I3:I4"/>
    <mergeCell ref="J3:J4"/>
    <mergeCell ref="K3:K4"/>
  </mergeCells>
  <hyperlinks>
    <hyperlink ref="T9" r:id="rId1" xr:uid="{00000000-0004-0000-0000-000000000000}"/>
    <hyperlink ref="T11" r:id="rId2" xr:uid="{00000000-0004-0000-0000-000001000000}"/>
    <hyperlink ref="T21" r:id="rId3" xr:uid="{00000000-0004-0000-0000-000003000000}"/>
    <hyperlink ref="T23" r:id="rId4" xr:uid="{00000000-0004-0000-0000-000004000000}"/>
    <hyperlink ref="T24" r:id="rId5" xr:uid="{00000000-0004-0000-0000-000005000000}"/>
    <hyperlink ref="T25" r:id="rId6" xr:uid="{00000000-0004-0000-0000-000007000000}"/>
    <hyperlink ref="T30" r:id="rId7" xr:uid="{00000000-0004-0000-0000-000008000000}"/>
    <hyperlink ref="T31" r:id="rId8" xr:uid="{00000000-0004-0000-0000-000009000000}"/>
    <hyperlink ref="T32" r:id="rId9" xr:uid="{00000000-0004-0000-0000-00000A000000}"/>
    <hyperlink ref="T41" r:id="rId10" xr:uid="{00000000-0004-0000-0000-00000B000000}"/>
    <hyperlink ref="T42" r:id="rId11" display="https://drive.google.com/file/d/1-sOTaNFgiBuLEGjNe8oO7QMRd5ohA-Gl/view?usp=share_link" xr:uid="{00000000-0004-0000-0000-00000C000000}"/>
    <hyperlink ref="T43" r:id="rId12" xr:uid="{00000000-0004-0000-0000-00000D000000}"/>
    <hyperlink ref="T44" r:id="rId13" xr:uid="{00000000-0004-0000-0000-00000E000000}"/>
    <hyperlink ref="T45" r:id="rId14" xr:uid="{00000000-0004-0000-0000-00000F000000}"/>
    <hyperlink ref="T46" r:id="rId15" xr:uid="{00000000-0004-0000-0000-000010000000}"/>
    <hyperlink ref="T48" r:id="rId16" xr:uid="{00000000-0004-0000-0000-000011000000}"/>
    <hyperlink ref="T12" r:id="rId17" xr:uid="{00000000-0004-0000-0000-000002000000}"/>
    <hyperlink ref="T13" r:id="rId18" xr:uid="{3FEDE173-6FE9-4EA2-A8E1-003FBF26193D}"/>
    <hyperlink ref="T28" r:id="rId19" xr:uid="{8328B8B3-D19B-4AD6-B697-3D4F24D01930}"/>
    <hyperlink ref="T49" r:id="rId20" xr:uid="{19A2B05C-07CA-4746-94A2-0D2F7D70A65F}"/>
    <hyperlink ref="T47" r:id="rId21" xr:uid="{E98CC5A9-070C-4713-9EDD-6DB05B025F94}"/>
  </hyperlinks>
  <pageMargins left="0.7" right="0.7" top="0.75" bottom="0.75" header="0" footer="0"/>
  <pageSetup fitToHeight="0" orientation="landscape"/>
  <ignoredErrors>
    <ignoredError sqref="R9"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tabSelected="1" topLeftCell="F1" workbookViewId="0">
      <pane ySplit="4" topLeftCell="A5" activePane="bottomLeft" state="frozen"/>
      <selection pane="bottomLeft" activeCell="R5" sqref="R1:R1048576"/>
    </sheetView>
  </sheetViews>
  <sheetFormatPr baseColWidth="10" defaultColWidth="12.625" defaultRowHeight="15" customHeight="1" x14ac:dyDescent="0.2"/>
  <cols>
    <col min="1" max="2" width="15.875" customWidth="1"/>
    <col min="3" max="3" width="31.625" customWidth="1"/>
    <col min="4" max="4" width="17.75" customWidth="1"/>
    <col min="5" max="5" width="23.5" customWidth="1"/>
    <col min="6" max="6" width="18.25" customWidth="1"/>
    <col min="7" max="12" width="8.875" customWidth="1"/>
    <col min="13" max="13" width="10.5" customWidth="1"/>
    <col min="14" max="14" width="23.5" customWidth="1"/>
    <col min="15" max="15" width="19.25" customWidth="1"/>
    <col min="16" max="16" width="17.25" customWidth="1"/>
    <col min="17" max="17" width="19" customWidth="1"/>
    <col min="18" max="18" width="17.25" style="54" customWidth="1"/>
    <col min="19" max="19" width="19.375" customWidth="1"/>
    <col min="20" max="20" width="63.125" style="202" customWidth="1"/>
    <col min="21" max="21" width="30.375" customWidth="1"/>
    <col min="22" max="22" width="21.625" customWidth="1"/>
  </cols>
  <sheetData>
    <row r="1" spans="1:26" ht="68.25" customHeight="1" x14ac:dyDescent="0.2">
      <c r="A1" s="268" t="s">
        <v>236</v>
      </c>
      <c r="B1" s="269"/>
      <c r="C1" s="269"/>
      <c r="D1" s="269"/>
      <c r="E1" s="269"/>
      <c r="F1" s="269"/>
      <c r="G1" s="269"/>
      <c r="H1" s="269"/>
      <c r="I1" s="269"/>
      <c r="J1" s="269"/>
      <c r="K1" s="269"/>
      <c r="L1" s="269"/>
      <c r="M1" s="269"/>
      <c r="N1" s="269"/>
      <c r="O1" s="269"/>
      <c r="P1" s="269"/>
      <c r="Q1" s="270" t="s">
        <v>1</v>
      </c>
      <c r="R1" s="269"/>
      <c r="S1" s="269"/>
      <c r="T1" s="269"/>
      <c r="U1" s="269"/>
      <c r="V1" s="271"/>
      <c r="W1" s="1"/>
      <c r="X1" s="1"/>
      <c r="Y1" s="1"/>
      <c r="Z1" s="1"/>
    </row>
    <row r="2" spans="1:26" ht="111" customHeight="1" x14ac:dyDescent="0.2">
      <c r="A2" s="272" t="s">
        <v>2</v>
      </c>
      <c r="B2" s="207" t="s">
        <v>3</v>
      </c>
      <c r="C2" s="208" t="s">
        <v>4</v>
      </c>
      <c r="D2" s="208" t="s">
        <v>237</v>
      </c>
      <c r="E2" s="208" t="s">
        <v>5</v>
      </c>
      <c r="F2" s="207" t="s">
        <v>6</v>
      </c>
      <c r="G2" s="207" t="s">
        <v>7</v>
      </c>
      <c r="H2" s="207" t="s">
        <v>8</v>
      </c>
      <c r="I2" s="209" t="s">
        <v>9</v>
      </c>
      <c r="J2" s="206"/>
      <c r="K2" s="206"/>
      <c r="L2" s="206"/>
      <c r="M2" s="207" t="s">
        <v>10</v>
      </c>
      <c r="N2" s="207" t="s">
        <v>238</v>
      </c>
      <c r="O2" s="207" t="s">
        <v>12</v>
      </c>
      <c r="P2" s="206"/>
      <c r="Q2" s="210" t="s">
        <v>13</v>
      </c>
      <c r="R2" s="211" t="s">
        <v>14</v>
      </c>
      <c r="S2" s="212" t="s">
        <v>15</v>
      </c>
      <c r="T2" s="211" t="s">
        <v>16</v>
      </c>
      <c r="U2" s="211" t="s">
        <v>17</v>
      </c>
      <c r="V2" s="273" t="s">
        <v>18</v>
      </c>
      <c r="W2" s="1"/>
      <c r="X2" s="1"/>
      <c r="Y2" s="1"/>
      <c r="Z2" s="1"/>
    </row>
    <row r="3" spans="1:26" ht="42" customHeight="1" x14ac:dyDescent="0.2">
      <c r="A3" s="274"/>
      <c r="B3" s="206"/>
      <c r="C3" s="206"/>
      <c r="D3" s="206"/>
      <c r="E3" s="206"/>
      <c r="F3" s="206"/>
      <c r="G3" s="206"/>
      <c r="H3" s="206"/>
      <c r="I3" s="208" t="s">
        <v>239</v>
      </c>
      <c r="J3" s="208" t="s">
        <v>20</v>
      </c>
      <c r="K3" s="208" t="s">
        <v>240</v>
      </c>
      <c r="L3" s="208" t="s">
        <v>241</v>
      </c>
      <c r="M3" s="206"/>
      <c r="N3" s="206"/>
      <c r="O3" s="207" t="s">
        <v>23</v>
      </c>
      <c r="P3" s="207" t="s">
        <v>242</v>
      </c>
      <c r="Q3" s="206"/>
      <c r="R3" s="391"/>
      <c r="S3" s="206"/>
      <c r="T3" s="213"/>
      <c r="U3" s="206"/>
      <c r="V3" s="275"/>
      <c r="W3" s="1"/>
      <c r="X3" s="1"/>
      <c r="Y3" s="1"/>
      <c r="Z3" s="1"/>
    </row>
    <row r="4" spans="1:26" ht="42" customHeight="1" thickBot="1" x14ac:dyDescent="0.25">
      <c r="A4" s="276"/>
      <c r="B4" s="277"/>
      <c r="C4" s="277"/>
      <c r="D4" s="277"/>
      <c r="E4" s="277"/>
      <c r="F4" s="277"/>
      <c r="G4" s="277"/>
      <c r="H4" s="277"/>
      <c r="I4" s="277"/>
      <c r="J4" s="277"/>
      <c r="K4" s="277"/>
      <c r="L4" s="277"/>
      <c r="M4" s="277"/>
      <c r="N4" s="277"/>
      <c r="O4" s="277"/>
      <c r="P4" s="277"/>
      <c r="Q4" s="277"/>
      <c r="R4" s="392"/>
      <c r="S4" s="277"/>
      <c r="T4" s="278"/>
      <c r="U4" s="277"/>
      <c r="V4" s="279"/>
      <c r="W4" s="1"/>
      <c r="X4" s="1"/>
      <c r="Y4" s="1"/>
      <c r="Z4" s="1"/>
    </row>
    <row r="5" spans="1:26" s="63" customFormat="1" ht="111.75" customHeight="1" thickBot="1" x14ac:dyDescent="0.25">
      <c r="A5" s="280" t="s">
        <v>243</v>
      </c>
      <c r="B5" s="281" t="s">
        <v>244</v>
      </c>
      <c r="C5" s="282" t="s">
        <v>245</v>
      </c>
      <c r="D5" s="282" t="s">
        <v>246</v>
      </c>
      <c r="E5" s="282" t="s">
        <v>247</v>
      </c>
      <c r="F5" s="282" t="s">
        <v>248</v>
      </c>
      <c r="G5" s="283">
        <v>0.5</v>
      </c>
      <c r="H5" s="283">
        <v>0.7</v>
      </c>
      <c r="I5" s="283">
        <f t="shared" ref="I5:I8" si="0">H5/4</f>
        <v>0.17499999999999999</v>
      </c>
      <c r="J5" s="283">
        <f t="shared" ref="J5:J9" si="1">I5+I5</f>
        <v>0.35</v>
      </c>
      <c r="K5" s="283">
        <f t="shared" ref="K5:K8" si="2">J5+I5</f>
        <v>0.52499999999999991</v>
      </c>
      <c r="L5" s="283">
        <f t="shared" ref="L5:L8" si="3">K5+I5</f>
        <v>0.7</v>
      </c>
      <c r="M5" s="283">
        <f t="shared" ref="M5:M9" si="4">H5</f>
        <v>0.7</v>
      </c>
      <c r="N5" s="282" t="s">
        <v>249</v>
      </c>
      <c r="O5" s="284">
        <v>157000000</v>
      </c>
      <c r="P5" s="281" t="s">
        <v>46</v>
      </c>
      <c r="Q5" s="285">
        <v>0.9</v>
      </c>
      <c r="R5" s="393">
        <f>Q5/H5</f>
        <v>1.2857142857142858</v>
      </c>
      <c r="S5" s="286">
        <v>157000000</v>
      </c>
      <c r="T5" s="287" t="s">
        <v>467</v>
      </c>
      <c r="U5" s="288" t="s">
        <v>463</v>
      </c>
      <c r="V5" s="289" t="s">
        <v>428</v>
      </c>
      <c r="W5" s="62"/>
      <c r="X5" s="62"/>
      <c r="Y5" s="62"/>
      <c r="Z5" s="62"/>
    </row>
    <row r="6" spans="1:26" s="63" customFormat="1" ht="97.5" customHeight="1" thickBot="1" x14ac:dyDescent="0.25">
      <c r="A6" s="290"/>
      <c r="B6" s="219"/>
      <c r="C6" s="215" t="s">
        <v>251</v>
      </c>
      <c r="D6" s="215" t="s">
        <v>252</v>
      </c>
      <c r="E6" s="215" t="s">
        <v>253</v>
      </c>
      <c r="F6" s="215" t="s">
        <v>254</v>
      </c>
      <c r="G6" s="216">
        <v>0.85</v>
      </c>
      <c r="H6" s="216">
        <v>0.9</v>
      </c>
      <c r="I6" s="216">
        <f t="shared" si="0"/>
        <v>0.22500000000000001</v>
      </c>
      <c r="J6" s="216">
        <f t="shared" si="1"/>
        <v>0.45</v>
      </c>
      <c r="K6" s="216">
        <f t="shared" si="2"/>
        <v>0.67500000000000004</v>
      </c>
      <c r="L6" s="216">
        <f t="shared" si="3"/>
        <v>0.9</v>
      </c>
      <c r="M6" s="216">
        <f t="shared" si="4"/>
        <v>0.9</v>
      </c>
      <c r="N6" s="215" t="s">
        <v>255</v>
      </c>
      <c r="O6" s="219"/>
      <c r="P6" s="219"/>
      <c r="Q6" s="217">
        <v>0.9</v>
      </c>
      <c r="R6" s="393">
        <f t="shared" ref="R6:R47" si="5">Q6/H6</f>
        <v>1</v>
      </c>
      <c r="S6" s="218"/>
      <c r="T6" s="220" t="s">
        <v>256</v>
      </c>
      <c r="U6" s="221" t="s">
        <v>464</v>
      </c>
      <c r="V6" s="291" t="s">
        <v>428</v>
      </c>
      <c r="W6" s="62"/>
      <c r="X6" s="62"/>
      <c r="Y6" s="62"/>
      <c r="Z6" s="62"/>
    </row>
    <row r="7" spans="1:26" s="63" customFormat="1" ht="111" customHeight="1" thickBot="1" x14ac:dyDescent="0.25">
      <c r="A7" s="290"/>
      <c r="B7" s="219"/>
      <c r="C7" s="222" t="s">
        <v>257</v>
      </c>
      <c r="D7" s="222" t="s">
        <v>258</v>
      </c>
      <c r="E7" s="214" t="s">
        <v>259</v>
      </c>
      <c r="F7" s="215" t="s">
        <v>260</v>
      </c>
      <c r="G7" s="216">
        <v>0.8</v>
      </c>
      <c r="H7" s="216">
        <v>1</v>
      </c>
      <c r="I7" s="216">
        <f t="shared" si="0"/>
        <v>0.25</v>
      </c>
      <c r="J7" s="216">
        <f t="shared" si="1"/>
        <v>0.5</v>
      </c>
      <c r="K7" s="216">
        <f t="shared" si="2"/>
        <v>0.75</v>
      </c>
      <c r="L7" s="216">
        <f t="shared" si="3"/>
        <v>1</v>
      </c>
      <c r="M7" s="216">
        <f t="shared" si="4"/>
        <v>1</v>
      </c>
      <c r="N7" s="215" t="s">
        <v>261</v>
      </c>
      <c r="O7" s="219"/>
      <c r="P7" s="219"/>
      <c r="Q7" s="217">
        <v>1</v>
      </c>
      <c r="R7" s="393">
        <f t="shared" si="5"/>
        <v>1</v>
      </c>
      <c r="S7" s="218"/>
      <c r="T7" s="75" t="s">
        <v>466</v>
      </c>
      <c r="U7" s="221" t="s">
        <v>465</v>
      </c>
      <c r="V7" s="291" t="s">
        <v>428</v>
      </c>
      <c r="W7" s="62"/>
      <c r="X7" s="62"/>
      <c r="Y7" s="62"/>
      <c r="Z7" s="62"/>
    </row>
    <row r="8" spans="1:26" s="63" customFormat="1" ht="132.75" customHeight="1" thickBot="1" x14ac:dyDescent="0.25">
      <c r="A8" s="290"/>
      <c r="B8" s="219"/>
      <c r="C8" s="206"/>
      <c r="D8" s="206"/>
      <c r="E8" s="219"/>
      <c r="F8" s="223" t="s">
        <v>262</v>
      </c>
      <c r="G8" s="216">
        <v>0</v>
      </c>
      <c r="H8" s="216">
        <v>0</v>
      </c>
      <c r="I8" s="216">
        <f t="shared" si="0"/>
        <v>0</v>
      </c>
      <c r="J8" s="216">
        <f t="shared" si="1"/>
        <v>0</v>
      </c>
      <c r="K8" s="216">
        <f t="shared" si="2"/>
        <v>0</v>
      </c>
      <c r="L8" s="216">
        <f t="shared" si="3"/>
        <v>0</v>
      </c>
      <c r="M8" s="216">
        <f t="shared" si="4"/>
        <v>0</v>
      </c>
      <c r="N8" s="215" t="s">
        <v>263</v>
      </c>
      <c r="O8" s="219"/>
      <c r="P8" s="219"/>
      <c r="Q8" s="217">
        <v>0</v>
      </c>
      <c r="R8" s="393" t="e">
        <f t="shared" si="5"/>
        <v>#DIV/0!</v>
      </c>
      <c r="S8" s="218"/>
      <c r="T8" s="75" t="s">
        <v>468</v>
      </c>
      <c r="U8" s="221" t="s">
        <v>469</v>
      </c>
      <c r="V8" s="291" t="s">
        <v>428</v>
      </c>
      <c r="W8" s="62"/>
      <c r="X8" s="62"/>
      <c r="Y8" s="62"/>
      <c r="Z8" s="62"/>
    </row>
    <row r="9" spans="1:26" s="63" customFormat="1" ht="106.5" customHeight="1" thickBot="1" x14ac:dyDescent="0.25">
      <c r="A9" s="290"/>
      <c r="B9" s="219"/>
      <c r="C9" s="206"/>
      <c r="D9" s="206"/>
      <c r="E9" s="215" t="s">
        <v>264</v>
      </c>
      <c r="F9" s="215" t="s">
        <v>254</v>
      </c>
      <c r="G9" s="216">
        <v>0</v>
      </c>
      <c r="H9" s="216">
        <v>1</v>
      </c>
      <c r="I9" s="216">
        <v>0.25</v>
      </c>
      <c r="J9" s="216">
        <f t="shared" si="1"/>
        <v>0.5</v>
      </c>
      <c r="K9" s="216">
        <f>+J9+I9</f>
        <v>0.75</v>
      </c>
      <c r="L9" s="216">
        <f>+K9+I9</f>
        <v>1</v>
      </c>
      <c r="M9" s="216">
        <f t="shared" si="4"/>
        <v>1</v>
      </c>
      <c r="N9" s="215" t="s">
        <v>249</v>
      </c>
      <c r="O9" s="219"/>
      <c r="P9" s="219"/>
      <c r="Q9" s="217">
        <v>1</v>
      </c>
      <c r="R9" s="393">
        <f t="shared" si="5"/>
        <v>1</v>
      </c>
      <c r="S9" s="218"/>
      <c r="T9" s="75" t="s">
        <v>470</v>
      </c>
      <c r="U9" s="224" t="s">
        <v>471</v>
      </c>
      <c r="V9" s="291" t="s">
        <v>428</v>
      </c>
      <c r="W9" s="62"/>
      <c r="X9" s="62"/>
      <c r="Y9" s="62"/>
      <c r="Z9" s="62"/>
    </row>
    <row r="10" spans="1:26" s="63" customFormat="1" ht="102" customHeight="1" thickBot="1" x14ac:dyDescent="0.25">
      <c r="A10" s="290"/>
      <c r="B10" s="219"/>
      <c r="C10" s="215" t="s">
        <v>265</v>
      </c>
      <c r="D10" s="206"/>
      <c r="E10" s="215" t="s">
        <v>266</v>
      </c>
      <c r="F10" s="215" t="s">
        <v>267</v>
      </c>
      <c r="G10" s="215">
        <v>2</v>
      </c>
      <c r="H10" s="215">
        <v>1</v>
      </c>
      <c r="I10" s="215">
        <v>0</v>
      </c>
      <c r="J10" s="215">
        <v>0</v>
      </c>
      <c r="K10" s="215">
        <v>1</v>
      </c>
      <c r="L10" s="225">
        <v>0</v>
      </c>
      <c r="M10" s="225">
        <v>1</v>
      </c>
      <c r="N10" s="215" t="s">
        <v>261</v>
      </c>
      <c r="O10" s="219"/>
      <c r="P10" s="219"/>
      <c r="Q10" s="226">
        <v>1</v>
      </c>
      <c r="R10" s="393">
        <f t="shared" si="5"/>
        <v>1</v>
      </c>
      <c r="S10" s="218"/>
      <c r="T10" s="220" t="s">
        <v>268</v>
      </c>
      <c r="U10" s="227" t="s">
        <v>250</v>
      </c>
      <c r="V10" s="291" t="s">
        <v>428</v>
      </c>
      <c r="W10" s="62"/>
      <c r="X10" s="62"/>
      <c r="Y10" s="62"/>
      <c r="Z10" s="62"/>
    </row>
    <row r="11" spans="1:26" s="63" customFormat="1" ht="60" customHeight="1" thickBot="1" x14ac:dyDescent="0.25">
      <c r="A11" s="290"/>
      <c r="B11" s="219"/>
      <c r="C11" s="215" t="s">
        <v>269</v>
      </c>
      <c r="D11" s="215" t="s">
        <v>246</v>
      </c>
      <c r="E11" s="215" t="s">
        <v>270</v>
      </c>
      <c r="F11" s="215" t="s">
        <v>271</v>
      </c>
      <c r="G11" s="215">
        <v>7</v>
      </c>
      <c r="H11" s="215">
        <v>8</v>
      </c>
      <c r="I11" s="215">
        <v>8</v>
      </c>
      <c r="J11" s="215">
        <v>0</v>
      </c>
      <c r="K11" s="215">
        <v>0</v>
      </c>
      <c r="L11" s="225">
        <v>0</v>
      </c>
      <c r="M11" s="225">
        <f t="shared" ref="M11:M14" si="6">H11</f>
        <v>8</v>
      </c>
      <c r="N11" s="215" t="s">
        <v>261</v>
      </c>
      <c r="O11" s="219"/>
      <c r="P11" s="219"/>
      <c r="Q11" s="228">
        <v>6</v>
      </c>
      <c r="R11" s="393">
        <f t="shared" si="5"/>
        <v>0.75</v>
      </c>
      <c r="S11" s="218"/>
      <c r="T11" s="220" t="s">
        <v>272</v>
      </c>
      <c r="U11" s="221" t="s">
        <v>474</v>
      </c>
      <c r="V11" s="291" t="s">
        <v>428</v>
      </c>
      <c r="W11" s="62"/>
      <c r="X11" s="62"/>
      <c r="Y11" s="62"/>
      <c r="Z11" s="62"/>
    </row>
    <row r="12" spans="1:26" s="63" customFormat="1" ht="64.5" customHeight="1" thickBot="1" x14ac:dyDescent="0.25">
      <c r="A12" s="292"/>
      <c r="B12" s="293"/>
      <c r="C12" s="294" t="s">
        <v>273</v>
      </c>
      <c r="D12" s="294" t="s">
        <v>246</v>
      </c>
      <c r="E12" s="294" t="s">
        <v>274</v>
      </c>
      <c r="F12" s="294" t="s">
        <v>275</v>
      </c>
      <c r="G12" s="295">
        <v>30</v>
      </c>
      <c r="H12" s="295">
        <v>60</v>
      </c>
      <c r="I12" s="295">
        <v>15</v>
      </c>
      <c r="J12" s="295">
        <v>30</v>
      </c>
      <c r="K12" s="295">
        <v>45</v>
      </c>
      <c r="L12" s="295">
        <v>60</v>
      </c>
      <c r="M12" s="296">
        <f t="shared" si="6"/>
        <v>60</v>
      </c>
      <c r="N12" s="294" t="s">
        <v>261</v>
      </c>
      <c r="O12" s="293"/>
      <c r="P12" s="293"/>
      <c r="Q12" s="297">
        <v>62</v>
      </c>
      <c r="R12" s="393">
        <f t="shared" si="5"/>
        <v>1.0333333333333334</v>
      </c>
      <c r="S12" s="299"/>
      <c r="T12" s="300" t="s">
        <v>276</v>
      </c>
      <c r="U12" s="301" t="s">
        <v>475</v>
      </c>
      <c r="V12" s="302" t="s">
        <v>428</v>
      </c>
      <c r="W12" s="62"/>
      <c r="X12" s="62"/>
      <c r="Y12" s="62"/>
      <c r="Z12" s="62"/>
    </row>
    <row r="13" spans="1:26" s="63" customFormat="1" ht="62.25" customHeight="1" thickBot="1" x14ac:dyDescent="0.25">
      <c r="A13" s="303" t="s">
        <v>277</v>
      </c>
      <c r="B13" s="304" t="s">
        <v>278</v>
      </c>
      <c r="C13" s="281" t="s">
        <v>279</v>
      </c>
      <c r="D13" s="281" t="s">
        <v>280</v>
      </c>
      <c r="E13" s="305" t="s">
        <v>281</v>
      </c>
      <c r="F13" s="282" t="s">
        <v>282</v>
      </c>
      <c r="G13" s="306">
        <v>0</v>
      </c>
      <c r="H13" s="307">
        <v>1</v>
      </c>
      <c r="I13" s="307">
        <v>0</v>
      </c>
      <c r="J13" s="307">
        <v>0</v>
      </c>
      <c r="K13" s="307">
        <v>1</v>
      </c>
      <c r="L13" s="307">
        <v>0</v>
      </c>
      <c r="M13" s="308">
        <f t="shared" si="6"/>
        <v>1</v>
      </c>
      <c r="N13" s="282" t="s">
        <v>283</v>
      </c>
      <c r="O13" s="309">
        <v>0</v>
      </c>
      <c r="P13" s="282" t="s">
        <v>31</v>
      </c>
      <c r="Q13" s="305">
        <v>1</v>
      </c>
      <c r="R13" s="393">
        <f t="shared" si="5"/>
        <v>1</v>
      </c>
      <c r="S13" s="310">
        <v>0</v>
      </c>
      <c r="T13" s="287" t="s">
        <v>472</v>
      </c>
      <c r="U13" s="305" t="s">
        <v>473</v>
      </c>
      <c r="V13" s="289" t="s">
        <v>428</v>
      </c>
      <c r="W13" s="62"/>
      <c r="X13" s="62"/>
      <c r="Y13" s="62"/>
      <c r="Z13" s="62"/>
    </row>
    <row r="14" spans="1:26" s="63" customFormat="1" ht="79.5" customHeight="1" thickBot="1" x14ac:dyDescent="0.25">
      <c r="A14" s="290"/>
      <c r="B14" s="219"/>
      <c r="C14" s="219"/>
      <c r="D14" s="219"/>
      <c r="E14" s="228" t="s">
        <v>284</v>
      </c>
      <c r="F14" s="215" t="s">
        <v>285</v>
      </c>
      <c r="G14" s="216">
        <v>0</v>
      </c>
      <c r="H14" s="217">
        <v>0.1</v>
      </c>
      <c r="I14" s="217">
        <v>0</v>
      </c>
      <c r="J14" s="217">
        <v>0</v>
      </c>
      <c r="K14" s="217">
        <v>0</v>
      </c>
      <c r="L14" s="217">
        <v>0.1</v>
      </c>
      <c r="M14" s="216">
        <f t="shared" si="6"/>
        <v>0.1</v>
      </c>
      <c r="N14" s="215" t="s">
        <v>286</v>
      </c>
      <c r="O14" s="232">
        <v>0</v>
      </c>
      <c r="P14" s="215" t="s">
        <v>31</v>
      </c>
      <c r="Q14" s="217">
        <v>0.1</v>
      </c>
      <c r="R14" s="393">
        <f t="shared" si="5"/>
        <v>1</v>
      </c>
      <c r="S14" s="231">
        <v>0</v>
      </c>
      <c r="T14" s="75" t="s">
        <v>476</v>
      </c>
      <c r="U14" s="228" t="s">
        <v>477</v>
      </c>
      <c r="V14" s="311" t="s">
        <v>478</v>
      </c>
      <c r="W14" s="62"/>
      <c r="X14" s="62"/>
      <c r="Y14" s="62"/>
      <c r="Z14" s="62"/>
    </row>
    <row r="15" spans="1:26" s="63" customFormat="1" ht="104.25" customHeight="1" thickBot="1" x14ac:dyDescent="0.25">
      <c r="A15" s="290"/>
      <c r="B15" s="219"/>
      <c r="C15" s="215" t="s">
        <v>287</v>
      </c>
      <c r="D15" s="215" t="s">
        <v>288</v>
      </c>
      <c r="E15" s="215" t="s">
        <v>289</v>
      </c>
      <c r="F15" s="215" t="s">
        <v>290</v>
      </c>
      <c r="G15" s="229">
        <v>0</v>
      </c>
      <c r="H15" s="229">
        <v>1</v>
      </c>
      <c r="I15" s="229">
        <v>0</v>
      </c>
      <c r="J15" s="229">
        <v>0</v>
      </c>
      <c r="K15" s="229">
        <v>1</v>
      </c>
      <c r="L15" s="229">
        <v>0</v>
      </c>
      <c r="M15" s="215">
        <v>1</v>
      </c>
      <c r="N15" s="215" t="s">
        <v>291</v>
      </c>
      <c r="O15" s="230">
        <v>0</v>
      </c>
      <c r="P15" s="215" t="s">
        <v>31</v>
      </c>
      <c r="Q15" s="228">
        <v>0</v>
      </c>
      <c r="R15" s="393">
        <f t="shared" si="5"/>
        <v>0</v>
      </c>
      <c r="S15" s="231">
        <v>0</v>
      </c>
      <c r="T15" s="75" t="s">
        <v>479</v>
      </c>
      <c r="U15" s="228"/>
      <c r="V15" s="312"/>
      <c r="W15" s="62"/>
      <c r="X15" s="62"/>
      <c r="Y15" s="62"/>
      <c r="Z15" s="62"/>
    </row>
    <row r="16" spans="1:26" ht="63.75" customHeight="1" thickBot="1" x14ac:dyDescent="0.25">
      <c r="A16" s="290"/>
      <c r="B16" s="219"/>
      <c r="C16" s="233" t="s">
        <v>292</v>
      </c>
      <c r="D16" s="233" t="s">
        <v>293</v>
      </c>
      <c r="E16" s="234" t="s">
        <v>294</v>
      </c>
      <c r="F16" s="234" t="s">
        <v>295</v>
      </c>
      <c r="G16" s="234">
        <v>1</v>
      </c>
      <c r="H16" s="234">
        <v>1</v>
      </c>
      <c r="I16" s="234">
        <v>0</v>
      </c>
      <c r="J16" s="234">
        <v>0</v>
      </c>
      <c r="K16" s="234">
        <v>1</v>
      </c>
      <c r="L16" s="234">
        <v>0</v>
      </c>
      <c r="M16" s="234">
        <v>1</v>
      </c>
      <c r="N16" s="234" t="s">
        <v>291</v>
      </c>
      <c r="O16" s="235">
        <v>0</v>
      </c>
      <c r="P16" s="234" t="s">
        <v>31</v>
      </c>
      <c r="Q16" s="236">
        <v>1</v>
      </c>
      <c r="R16" s="393">
        <f t="shared" si="5"/>
        <v>1</v>
      </c>
      <c r="S16" s="237">
        <v>0</v>
      </c>
      <c r="T16" s="131" t="s">
        <v>480</v>
      </c>
      <c r="U16" s="238" t="s">
        <v>481</v>
      </c>
      <c r="V16" s="311" t="s">
        <v>478</v>
      </c>
      <c r="W16" s="1"/>
      <c r="X16" s="1"/>
      <c r="Y16" s="1"/>
      <c r="Z16" s="1"/>
    </row>
    <row r="17" spans="1:26" ht="100.5" customHeight="1" thickBot="1" x14ac:dyDescent="0.25">
      <c r="A17" s="290"/>
      <c r="B17" s="219"/>
      <c r="C17" s="206"/>
      <c r="D17" s="206"/>
      <c r="E17" s="234" t="s">
        <v>296</v>
      </c>
      <c r="F17" s="234" t="s">
        <v>297</v>
      </c>
      <c r="G17" s="239">
        <v>0</v>
      </c>
      <c r="H17" s="239">
        <v>0.1</v>
      </c>
      <c r="I17" s="234" t="s">
        <v>298</v>
      </c>
      <c r="J17" s="239">
        <v>0.05</v>
      </c>
      <c r="K17" s="234" t="s">
        <v>299</v>
      </c>
      <c r="L17" s="239">
        <v>0.1</v>
      </c>
      <c r="M17" s="239">
        <f>H17</f>
        <v>0.1</v>
      </c>
      <c r="N17" s="234" t="s">
        <v>291</v>
      </c>
      <c r="O17" s="235">
        <v>0</v>
      </c>
      <c r="P17" s="234" t="s">
        <v>31</v>
      </c>
      <c r="Q17" s="240">
        <v>0.1</v>
      </c>
      <c r="R17" s="393">
        <f t="shared" si="5"/>
        <v>1</v>
      </c>
      <c r="S17" s="237">
        <v>0</v>
      </c>
      <c r="T17" s="131" t="s">
        <v>486</v>
      </c>
      <c r="U17" s="241" t="s">
        <v>487</v>
      </c>
      <c r="V17" s="313" t="s">
        <v>428</v>
      </c>
      <c r="W17" s="1"/>
      <c r="X17" s="1"/>
      <c r="Y17" s="1"/>
      <c r="Z17" s="1"/>
    </row>
    <row r="18" spans="1:26" s="63" customFormat="1" ht="69.75" customHeight="1" thickBot="1" x14ac:dyDescent="0.25">
      <c r="A18" s="290"/>
      <c r="B18" s="219"/>
      <c r="C18" s="214" t="s">
        <v>300</v>
      </c>
      <c r="D18" s="214" t="s">
        <v>301</v>
      </c>
      <c r="E18" s="215" t="s">
        <v>302</v>
      </c>
      <c r="F18" s="215" t="s">
        <v>303</v>
      </c>
      <c r="G18" s="215">
        <v>1</v>
      </c>
      <c r="H18" s="215">
        <v>1</v>
      </c>
      <c r="I18" s="215">
        <v>0</v>
      </c>
      <c r="J18" s="215">
        <v>1</v>
      </c>
      <c r="K18" s="215">
        <v>0</v>
      </c>
      <c r="L18" s="215">
        <v>0</v>
      </c>
      <c r="M18" s="225">
        <v>1</v>
      </c>
      <c r="N18" s="215" t="s">
        <v>304</v>
      </c>
      <c r="O18" s="243">
        <v>0</v>
      </c>
      <c r="P18" s="215" t="s">
        <v>31</v>
      </c>
      <c r="Q18" s="228">
        <v>1</v>
      </c>
      <c r="R18" s="393">
        <f t="shared" si="5"/>
        <v>1</v>
      </c>
      <c r="S18" s="231">
        <v>0</v>
      </c>
      <c r="T18" s="75" t="s">
        <v>483</v>
      </c>
      <c r="U18" s="221" t="s">
        <v>482</v>
      </c>
      <c r="V18" s="291" t="s">
        <v>428</v>
      </c>
      <c r="W18" s="62"/>
      <c r="X18" s="62"/>
      <c r="Y18" s="62"/>
      <c r="Z18" s="62"/>
    </row>
    <row r="19" spans="1:26" s="63" customFormat="1" ht="100.5" customHeight="1" thickBot="1" x14ac:dyDescent="0.25">
      <c r="A19" s="290"/>
      <c r="B19" s="219"/>
      <c r="C19" s="219"/>
      <c r="D19" s="219"/>
      <c r="E19" s="215" t="s">
        <v>305</v>
      </c>
      <c r="F19" s="215" t="s">
        <v>306</v>
      </c>
      <c r="G19" s="216">
        <v>0</v>
      </c>
      <c r="H19" s="216">
        <v>1</v>
      </c>
      <c r="I19" s="216">
        <v>0</v>
      </c>
      <c r="J19" s="216">
        <v>0</v>
      </c>
      <c r="K19" s="216">
        <v>0.66</v>
      </c>
      <c r="L19" s="216">
        <v>1</v>
      </c>
      <c r="M19" s="216">
        <f t="shared" ref="M19:M21" si="7">H19</f>
        <v>1</v>
      </c>
      <c r="N19" s="215" t="s">
        <v>304</v>
      </c>
      <c r="O19" s="219"/>
      <c r="P19" s="215" t="s">
        <v>31</v>
      </c>
      <c r="Q19" s="228">
        <v>13</v>
      </c>
      <c r="R19" s="393">
        <f t="shared" si="5"/>
        <v>13</v>
      </c>
      <c r="S19" s="231">
        <v>0</v>
      </c>
      <c r="T19" s="220" t="s">
        <v>307</v>
      </c>
      <c r="U19" s="244" t="s">
        <v>308</v>
      </c>
      <c r="V19" s="291" t="s">
        <v>428</v>
      </c>
      <c r="W19" s="62"/>
      <c r="X19" s="62"/>
      <c r="Y19" s="62"/>
      <c r="Z19" s="62"/>
    </row>
    <row r="20" spans="1:26" ht="100.5" thickBot="1" x14ac:dyDescent="0.25">
      <c r="A20" s="290"/>
      <c r="B20" s="219"/>
      <c r="C20" s="234" t="s">
        <v>309</v>
      </c>
      <c r="D20" s="234" t="s">
        <v>310</v>
      </c>
      <c r="E20" s="234" t="s">
        <v>311</v>
      </c>
      <c r="F20" s="234" t="s">
        <v>312</v>
      </c>
      <c r="G20" s="239">
        <v>0.5</v>
      </c>
      <c r="H20" s="239">
        <v>0.75</v>
      </c>
      <c r="I20" s="245">
        <v>0.19</v>
      </c>
      <c r="J20" s="245">
        <v>0.38</v>
      </c>
      <c r="K20" s="245">
        <v>0.56000000000000005</v>
      </c>
      <c r="L20" s="245">
        <v>0.75</v>
      </c>
      <c r="M20" s="239">
        <f t="shared" si="7"/>
        <v>0.75</v>
      </c>
      <c r="N20" s="234" t="s">
        <v>313</v>
      </c>
      <c r="O20" s="235">
        <f>300000000-O21</f>
        <v>254399220</v>
      </c>
      <c r="P20" s="233" t="s">
        <v>46</v>
      </c>
      <c r="Q20" s="240">
        <v>0.75</v>
      </c>
      <c r="R20" s="393">
        <f t="shared" si="5"/>
        <v>1</v>
      </c>
      <c r="S20" s="237">
        <f>260579725-S21</f>
        <v>211030739</v>
      </c>
      <c r="T20" s="246" t="s">
        <v>314</v>
      </c>
      <c r="U20" s="247" t="s">
        <v>484</v>
      </c>
      <c r="V20" s="313" t="s">
        <v>428</v>
      </c>
      <c r="W20" s="1"/>
      <c r="X20" s="1"/>
      <c r="Y20" s="1"/>
      <c r="Z20" s="1"/>
    </row>
    <row r="21" spans="1:26" ht="129" thickBot="1" x14ac:dyDescent="0.25">
      <c r="A21" s="290"/>
      <c r="B21" s="219"/>
      <c r="C21" s="234" t="s">
        <v>315</v>
      </c>
      <c r="D21" s="234" t="s">
        <v>316</v>
      </c>
      <c r="E21" s="234" t="s">
        <v>317</v>
      </c>
      <c r="F21" s="234" t="s">
        <v>318</v>
      </c>
      <c r="G21" s="239">
        <v>0.5</v>
      </c>
      <c r="H21" s="239">
        <v>0.75</v>
      </c>
      <c r="I21" s="245">
        <v>0.19</v>
      </c>
      <c r="J21" s="245">
        <v>0.38</v>
      </c>
      <c r="K21" s="245">
        <v>0.56000000000000005</v>
      </c>
      <c r="L21" s="245">
        <v>0.75</v>
      </c>
      <c r="M21" s="239">
        <f t="shared" si="7"/>
        <v>0.75</v>
      </c>
      <c r="N21" s="234" t="s">
        <v>319</v>
      </c>
      <c r="O21" s="248">
        <f>4560078*10</f>
        <v>45600780</v>
      </c>
      <c r="P21" s="206"/>
      <c r="Q21" s="240">
        <v>0.75</v>
      </c>
      <c r="R21" s="393">
        <f t="shared" si="5"/>
        <v>1</v>
      </c>
      <c r="S21" s="237">
        <v>49548986</v>
      </c>
      <c r="T21" s="246" t="s">
        <v>320</v>
      </c>
      <c r="U21" s="249" t="s">
        <v>484</v>
      </c>
      <c r="V21" s="313" t="s">
        <v>428</v>
      </c>
      <c r="W21" s="1"/>
      <c r="X21" s="1"/>
      <c r="Y21" s="1"/>
      <c r="Z21" s="1"/>
    </row>
    <row r="22" spans="1:26" ht="75.75" customHeight="1" thickBot="1" x14ac:dyDescent="0.25">
      <c r="A22" s="290"/>
      <c r="B22" s="219"/>
      <c r="C22" s="233" t="s">
        <v>321</v>
      </c>
      <c r="D22" s="234" t="s">
        <v>322</v>
      </c>
      <c r="E22" s="234" t="s">
        <v>323</v>
      </c>
      <c r="F22" s="234" t="s">
        <v>324</v>
      </c>
      <c r="G22" s="234">
        <v>0</v>
      </c>
      <c r="H22" s="234">
        <v>2</v>
      </c>
      <c r="I22" s="234">
        <v>0</v>
      </c>
      <c r="J22" s="234">
        <v>1</v>
      </c>
      <c r="K22" s="234">
        <v>0</v>
      </c>
      <c r="L22" s="234">
        <v>1</v>
      </c>
      <c r="M22" s="234">
        <v>2</v>
      </c>
      <c r="N22" s="234" t="s">
        <v>291</v>
      </c>
      <c r="O22" s="235">
        <v>0</v>
      </c>
      <c r="P22" s="234" t="s">
        <v>31</v>
      </c>
      <c r="Q22" s="236">
        <v>2</v>
      </c>
      <c r="R22" s="393">
        <f t="shared" si="5"/>
        <v>1</v>
      </c>
      <c r="S22" s="237">
        <v>0</v>
      </c>
      <c r="T22" s="131" t="s">
        <v>490</v>
      </c>
      <c r="U22" s="238" t="s">
        <v>485</v>
      </c>
      <c r="V22" s="313" t="s">
        <v>428</v>
      </c>
      <c r="W22" s="1"/>
      <c r="X22" s="1"/>
      <c r="Y22" s="1"/>
      <c r="Z22" s="1"/>
    </row>
    <row r="23" spans="1:26" ht="81" customHeight="1" thickBot="1" x14ac:dyDescent="0.25">
      <c r="A23" s="290"/>
      <c r="B23" s="219"/>
      <c r="C23" s="206"/>
      <c r="D23" s="234" t="s">
        <v>325</v>
      </c>
      <c r="E23" s="234" t="s">
        <v>326</v>
      </c>
      <c r="F23" s="234" t="s">
        <v>327</v>
      </c>
      <c r="G23" s="234">
        <v>0</v>
      </c>
      <c r="H23" s="234">
        <v>1</v>
      </c>
      <c r="I23" s="234">
        <v>0</v>
      </c>
      <c r="J23" s="234">
        <v>1</v>
      </c>
      <c r="K23" s="234">
        <v>0</v>
      </c>
      <c r="L23" s="234">
        <v>0</v>
      </c>
      <c r="M23" s="234">
        <v>1</v>
      </c>
      <c r="N23" s="234" t="s">
        <v>291</v>
      </c>
      <c r="O23" s="235">
        <v>0</v>
      </c>
      <c r="P23" s="234" t="s">
        <v>31</v>
      </c>
      <c r="Q23" s="236">
        <v>1</v>
      </c>
      <c r="R23" s="393">
        <f t="shared" si="5"/>
        <v>1</v>
      </c>
      <c r="S23" s="237">
        <v>0</v>
      </c>
      <c r="T23" s="131" t="s">
        <v>489</v>
      </c>
      <c r="U23" s="236" t="s">
        <v>488</v>
      </c>
      <c r="V23" s="313" t="s">
        <v>428</v>
      </c>
      <c r="W23" s="1"/>
      <c r="X23" s="1"/>
      <c r="Y23" s="1"/>
      <c r="Z23" s="1"/>
    </row>
    <row r="24" spans="1:26" s="183" customFormat="1" ht="100.5" customHeight="1" thickBot="1" x14ac:dyDescent="0.25">
      <c r="A24" s="290"/>
      <c r="B24" s="219"/>
      <c r="C24" s="363" t="s">
        <v>328</v>
      </c>
      <c r="D24" s="363" t="s">
        <v>329</v>
      </c>
      <c r="E24" s="257" t="s">
        <v>330</v>
      </c>
      <c r="F24" s="257" t="s">
        <v>331</v>
      </c>
      <c r="G24" s="265"/>
      <c r="H24" s="265">
        <v>0.8</v>
      </c>
      <c r="I24" s="265">
        <v>0.8</v>
      </c>
      <c r="J24" s="265">
        <v>0.8</v>
      </c>
      <c r="K24" s="265">
        <v>0.8</v>
      </c>
      <c r="L24" s="265">
        <v>0.8</v>
      </c>
      <c r="M24" s="265">
        <f>H24</f>
        <v>0.8</v>
      </c>
      <c r="N24" s="363" t="s">
        <v>304</v>
      </c>
      <c r="O24" s="364">
        <v>0</v>
      </c>
      <c r="P24" s="363" t="s">
        <v>332</v>
      </c>
      <c r="Q24" s="260"/>
      <c r="R24" s="393">
        <f t="shared" si="5"/>
        <v>0</v>
      </c>
      <c r="S24" s="261">
        <v>0</v>
      </c>
      <c r="T24" s="365"/>
      <c r="U24" s="260" t="s">
        <v>455</v>
      </c>
      <c r="V24" s="317" t="s">
        <v>478</v>
      </c>
      <c r="W24" s="205"/>
      <c r="X24" s="205"/>
      <c r="Y24" s="205"/>
      <c r="Z24" s="205"/>
    </row>
    <row r="25" spans="1:26" s="183" customFormat="1" ht="98.25" customHeight="1" thickBot="1" x14ac:dyDescent="0.25">
      <c r="A25" s="290"/>
      <c r="B25" s="219"/>
      <c r="C25" s="256"/>
      <c r="D25" s="256"/>
      <c r="E25" s="234" t="s">
        <v>333</v>
      </c>
      <c r="F25" s="234" t="s">
        <v>334</v>
      </c>
      <c r="G25" s="250">
        <f>AVERAGE(92.93%,90.72%)</f>
        <v>0.91825000000000001</v>
      </c>
      <c r="H25" s="239">
        <v>1</v>
      </c>
      <c r="I25" s="239">
        <v>1</v>
      </c>
      <c r="J25" s="239">
        <v>1</v>
      </c>
      <c r="K25" s="239">
        <v>1</v>
      </c>
      <c r="L25" s="239">
        <v>1</v>
      </c>
      <c r="M25" s="239">
        <v>1</v>
      </c>
      <c r="N25" s="256"/>
      <c r="O25" s="256"/>
      <c r="P25" s="256"/>
      <c r="Q25" s="240">
        <v>1</v>
      </c>
      <c r="R25" s="393">
        <f t="shared" si="5"/>
        <v>1</v>
      </c>
      <c r="S25" s="237">
        <v>0</v>
      </c>
      <c r="T25" s="246" t="s">
        <v>335</v>
      </c>
      <c r="U25" s="249" t="s">
        <v>336</v>
      </c>
      <c r="V25" s="314"/>
      <c r="W25" s="1"/>
      <c r="X25" s="1"/>
      <c r="Y25" s="1"/>
      <c r="Z25" s="1"/>
    </row>
    <row r="26" spans="1:26" s="63" customFormat="1" ht="98.25" customHeight="1" thickBot="1" x14ac:dyDescent="0.25">
      <c r="A26" s="290"/>
      <c r="B26" s="219"/>
      <c r="C26" s="215" t="s">
        <v>337</v>
      </c>
      <c r="D26" s="215" t="s">
        <v>338</v>
      </c>
      <c r="E26" s="215" t="s">
        <v>339</v>
      </c>
      <c r="F26" s="215" t="s">
        <v>340</v>
      </c>
      <c r="G26" s="215">
        <v>0</v>
      </c>
      <c r="H26" s="215">
        <v>16</v>
      </c>
      <c r="I26" s="229">
        <v>4</v>
      </c>
      <c r="J26" s="229">
        <f>I26+I26</f>
        <v>8</v>
      </c>
      <c r="K26" s="229">
        <f>J26+I26</f>
        <v>12</v>
      </c>
      <c r="L26" s="229">
        <f>K26+I26</f>
        <v>16</v>
      </c>
      <c r="M26" s="225">
        <f t="shared" ref="M26:M28" si="8">H26</f>
        <v>16</v>
      </c>
      <c r="N26" s="215" t="s">
        <v>341</v>
      </c>
      <c r="O26" s="230">
        <v>0</v>
      </c>
      <c r="P26" s="215" t="s">
        <v>31</v>
      </c>
      <c r="Q26" s="228">
        <v>0</v>
      </c>
      <c r="R26" s="393">
        <f t="shared" si="5"/>
        <v>0</v>
      </c>
      <c r="S26" s="231">
        <v>0</v>
      </c>
      <c r="T26" s="75" t="s">
        <v>491</v>
      </c>
      <c r="U26" s="228"/>
      <c r="V26" s="315"/>
      <c r="W26" s="62"/>
      <c r="X26" s="62"/>
      <c r="Y26" s="62"/>
      <c r="Z26" s="62"/>
    </row>
    <row r="27" spans="1:26" s="183" customFormat="1" ht="72" customHeight="1" thickBot="1" x14ac:dyDescent="0.25">
      <c r="A27" s="290"/>
      <c r="B27" s="219"/>
      <c r="C27" s="260" t="s">
        <v>342</v>
      </c>
      <c r="D27" s="363" t="s">
        <v>343</v>
      </c>
      <c r="E27" s="363" t="s">
        <v>344</v>
      </c>
      <c r="F27" s="363" t="s">
        <v>345</v>
      </c>
      <c r="G27" s="257">
        <v>0</v>
      </c>
      <c r="H27" s="257">
        <v>1</v>
      </c>
      <c r="I27" s="257">
        <v>1</v>
      </c>
      <c r="J27" s="257">
        <v>0</v>
      </c>
      <c r="K27" s="257">
        <v>0</v>
      </c>
      <c r="L27" s="257">
        <v>0</v>
      </c>
      <c r="M27" s="257">
        <f t="shared" si="8"/>
        <v>1</v>
      </c>
      <c r="N27" s="257" t="s">
        <v>346</v>
      </c>
      <c r="O27" s="259">
        <v>0</v>
      </c>
      <c r="P27" s="257" t="s">
        <v>31</v>
      </c>
      <c r="Q27" s="255">
        <v>1</v>
      </c>
      <c r="R27" s="393">
        <f t="shared" si="5"/>
        <v>1</v>
      </c>
      <c r="S27" s="366"/>
      <c r="T27" s="367" t="s">
        <v>495</v>
      </c>
      <c r="U27" s="260"/>
      <c r="V27" s="368"/>
      <c r="W27" s="205"/>
      <c r="X27" s="205"/>
      <c r="Y27" s="205"/>
      <c r="Z27" s="205"/>
    </row>
    <row r="28" spans="1:26" s="183" customFormat="1" ht="72" customHeight="1" thickBot="1" x14ac:dyDescent="0.25">
      <c r="A28" s="290"/>
      <c r="B28" s="219"/>
      <c r="C28" s="255" t="s">
        <v>347</v>
      </c>
      <c r="D28" s="256"/>
      <c r="E28" s="256"/>
      <c r="F28" s="256"/>
      <c r="G28" s="253">
        <v>0</v>
      </c>
      <c r="H28" s="253">
        <v>1</v>
      </c>
      <c r="I28" s="253">
        <v>0</v>
      </c>
      <c r="J28" s="253">
        <v>1</v>
      </c>
      <c r="K28" s="253">
        <v>0</v>
      </c>
      <c r="L28" s="253">
        <v>0</v>
      </c>
      <c r="M28" s="253">
        <f t="shared" si="8"/>
        <v>1</v>
      </c>
      <c r="N28" s="253" t="s">
        <v>348</v>
      </c>
      <c r="O28" s="369">
        <v>0</v>
      </c>
      <c r="P28" s="253" t="s">
        <v>31</v>
      </c>
      <c r="Q28" s="370">
        <v>1</v>
      </c>
      <c r="R28" s="393">
        <f t="shared" si="5"/>
        <v>1</v>
      </c>
      <c r="S28" s="371"/>
      <c r="T28" s="367"/>
      <c r="U28" s="255"/>
      <c r="V28" s="372"/>
      <c r="W28" s="182"/>
      <c r="X28" s="182"/>
      <c r="Y28" s="182"/>
      <c r="Z28" s="182"/>
    </row>
    <row r="29" spans="1:26" s="183" customFormat="1" ht="108.75" customHeight="1" thickBot="1" x14ac:dyDescent="0.25">
      <c r="A29" s="290"/>
      <c r="B29" s="219"/>
      <c r="C29" s="234" t="s">
        <v>349</v>
      </c>
      <c r="D29" s="256"/>
      <c r="E29" s="256"/>
      <c r="F29" s="256"/>
      <c r="G29" s="234">
        <v>1</v>
      </c>
      <c r="H29" s="234">
        <v>1</v>
      </c>
      <c r="I29" s="234"/>
      <c r="J29" s="234">
        <v>1</v>
      </c>
      <c r="K29" s="234"/>
      <c r="L29" s="234">
        <v>0</v>
      </c>
      <c r="M29" s="251">
        <v>1</v>
      </c>
      <c r="N29" s="234" t="s">
        <v>350</v>
      </c>
      <c r="O29" s="235">
        <v>0</v>
      </c>
      <c r="P29" s="234" t="s">
        <v>31</v>
      </c>
      <c r="Q29" s="236">
        <v>1</v>
      </c>
      <c r="R29" s="393">
        <f t="shared" si="5"/>
        <v>1</v>
      </c>
      <c r="S29" s="237">
        <v>0</v>
      </c>
      <c r="T29" s="373" t="s">
        <v>492</v>
      </c>
      <c r="U29" s="204" t="s">
        <v>493</v>
      </c>
      <c r="V29" s="313" t="s">
        <v>428</v>
      </c>
      <c r="W29" s="1"/>
      <c r="X29" s="1"/>
      <c r="Y29" s="1"/>
      <c r="Z29" s="1"/>
    </row>
    <row r="30" spans="1:26" s="183" customFormat="1" ht="92.25" customHeight="1" thickBot="1" x14ac:dyDescent="0.25">
      <c r="A30" s="290"/>
      <c r="B30" s="219"/>
      <c r="C30" s="253" t="s">
        <v>351</v>
      </c>
      <c r="D30" s="256"/>
      <c r="E30" s="256"/>
      <c r="F30" s="256"/>
      <c r="G30" s="253">
        <v>2</v>
      </c>
      <c r="H30" s="253">
        <v>4</v>
      </c>
      <c r="I30" s="253">
        <v>1</v>
      </c>
      <c r="J30" s="253">
        <v>1</v>
      </c>
      <c r="K30" s="253">
        <v>1</v>
      </c>
      <c r="L30" s="253">
        <v>1</v>
      </c>
      <c r="M30" s="254">
        <f t="shared" ref="M30:M37" si="9">H30</f>
        <v>4</v>
      </c>
      <c r="N30" s="253" t="s">
        <v>352</v>
      </c>
      <c r="O30" s="369">
        <v>3139350</v>
      </c>
      <c r="P30" s="253" t="s">
        <v>31</v>
      </c>
      <c r="Q30" s="255">
        <v>4</v>
      </c>
      <c r="R30" s="393">
        <f t="shared" si="5"/>
        <v>1</v>
      </c>
      <c r="S30" s="369">
        <v>3139350</v>
      </c>
      <c r="T30" s="114" t="s">
        <v>494</v>
      </c>
      <c r="U30" s="374" t="s">
        <v>496</v>
      </c>
      <c r="V30" s="316" t="s">
        <v>428</v>
      </c>
      <c r="W30" s="182"/>
      <c r="X30" s="182"/>
      <c r="Y30" s="182"/>
      <c r="Z30" s="182"/>
    </row>
    <row r="31" spans="1:26" s="183" customFormat="1" ht="111.75" customHeight="1" thickBot="1" x14ac:dyDescent="0.25">
      <c r="A31" s="290"/>
      <c r="B31" s="219"/>
      <c r="C31" s="257" t="s">
        <v>353</v>
      </c>
      <c r="D31" s="363" t="s">
        <v>354</v>
      </c>
      <c r="E31" s="257" t="s">
        <v>355</v>
      </c>
      <c r="F31" s="257" t="s">
        <v>356</v>
      </c>
      <c r="G31" s="265">
        <v>0.6</v>
      </c>
      <c r="H31" s="265">
        <v>0.8</v>
      </c>
      <c r="I31" s="265">
        <v>0.2</v>
      </c>
      <c r="J31" s="265">
        <v>0.4</v>
      </c>
      <c r="K31" s="265">
        <v>0.6</v>
      </c>
      <c r="L31" s="265">
        <v>0.8</v>
      </c>
      <c r="M31" s="265">
        <f t="shared" si="9"/>
        <v>0.8</v>
      </c>
      <c r="N31" s="363" t="s">
        <v>341</v>
      </c>
      <c r="O31" s="252">
        <v>103519376</v>
      </c>
      <c r="P31" s="363" t="s">
        <v>46</v>
      </c>
      <c r="Q31" s="260"/>
      <c r="R31" s="393">
        <f t="shared" si="5"/>
        <v>0</v>
      </c>
      <c r="S31" s="252">
        <v>103519376</v>
      </c>
      <c r="T31" s="365"/>
      <c r="U31" s="260"/>
      <c r="V31" s="368"/>
      <c r="W31" s="205"/>
      <c r="X31" s="205"/>
      <c r="Y31" s="205"/>
      <c r="Z31" s="205"/>
    </row>
    <row r="32" spans="1:26" s="183" customFormat="1" ht="157.5" customHeight="1" thickBot="1" x14ac:dyDescent="0.25">
      <c r="A32" s="290"/>
      <c r="B32" s="219"/>
      <c r="C32" s="253" t="s">
        <v>357</v>
      </c>
      <c r="D32" s="256"/>
      <c r="E32" s="253" t="s">
        <v>358</v>
      </c>
      <c r="F32" s="253" t="s">
        <v>359</v>
      </c>
      <c r="G32" s="253" t="s">
        <v>360</v>
      </c>
      <c r="H32" s="253">
        <v>93</v>
      </c>
      <c r="I32" s="253">
        <v>0</v>
      </c>
      <c r="J32" s="253">
        <v>93</v>
      </c>
      <c r="K32" s="253">
        <v>0</v>
      </c>
      <c r="L32" s="253">
        <v>0</v>
      </c>
      <c r="M32" s="254">
        <f t="shared" si="9"/>
        <v>93</v>
      </c>
      <c r="N32" s="256"/>
      <c r="O32" s="256"/>
      <c r="P32" s="256"/>
      <c r="Q32" s="255">
        <v>94.1</v>
      </c>
      <c r="R32" s="393">
        <f t="shared" si="5"/>
        <v>1.0118279569892472</v>
      </c>
      <c r="S32" s="256"/>
      <c r="T32" s="114" t="s">
        <v>497</v>
      </c>
      <c r="U32" s="375" t="s">
        <v>498</v>
      </c>
      <c r="V32" s="316" t="s">
        <v>428</v>
      </c>
      <c r="W32" s="182"/>
      <c r="X32" s="182"/>
      <c r="Y32" s="182"/>
      <c r="Z32" s="182"/>
    </row>
    <row r="33" spans="1:26" s="183" customFormat="1" ht="105.75" customHeight="1" thickBot="1" x14ac:dyDescent="0.25">
      <c r="A33" s="290"/>
      <c r="B33" s="219"/>
      <c r="C33" s="257" t="s">
        <v>361</v>
      </c>
      <c r="D33" s="257" t="s">
        <v>362</v>
      </c>
      <c r="E33" s="257" t="s">
        <v>363</v>
      </c>
      <c r="F33" s="257" t="s">
        <v>364</v>
      </c>
      <c r="G33" s="257">
        <v>86.6</v>
      </c>
      <c r="H33" s="257">
        <v>90</v>
      </c>
      <c r="I33" s="257">
        <v>0</v>
      </c>
      <c r="J33" s="257">
        <v>0</v>
      </c>
      <c r="K33" s="257">
        <v>0</v>
      </c>
      <c r="L33" s="257">
        <v>90</v>
      </c>
      <c r="M33" s="258">
        <f t="shared" si="9"/>
        <v>90</v>
      </c>
      <c r="N33" s="257" t="s">
        <v>365</v>
      </c>
      <c r="O33" s="259">
        <v>0</v>
      </c>
      <c r="P33" s="257" t="s">
        <v>31</v>
      </c>
      <c r="Q33" s="260">
        <v>90.4</v>
      </c>
      <c r="R33" s="393">
        <f t="shared" si="5"/>
        <v>1.0044444444444445</v>
      </c>
      <c r="S33" s="261">
        <v>0</v>
      </c>
      <c r="T33" s="262" t="s">
        <v>499</v>
      </c>
      <c r="U33" s="263" t="s">
        <v>500</v>
      </c>
      <c r="V33" s="317" t="s">
        <v>428</v>
      </c>
      <c r="W33" s="205"/>
      <c r="X33" s="205"/>
      <c r="Y33" s="205"/>
      <c r="Z33" s="205"/>
    </row>
    <row r="34" spans="1:26" s="183" customFormat="1" ht="119.25" customHeight="1" thickBot="1" x14ac:dyDescent="0.25">
      <c r="A34" s="290"/>
      <c r="B34" s="219"/>
      <c r="C34" s="234" t="s">
        <v>366</v>
      </c>
      <c r="D34" s="234" t="s">
        <v>367</v>
      </c>
      <c r="E34" s="234" t="s">
        <v>368</v>
      </c>
      <c r="F34" s="234" t="s">
        <v>369</v>
      </c>
      <c r="G34" s="239">
        <v>0.47</v>
      </c>
      <c r="H34" s="239">
        <v>0.75</v>
      </c>
      <c r="I34" s="239">
        <f>H34/4</f>
        <v>0.1875</v>
      </c>
      <c r="J34" s="239">
        <f>I34+I34</f>
        <v>0.375</v>
      </c>
      <c r="K34" s="239">
        <f>J34+I34</f>
        <v>0.5625</v>
      </c>
      <c r="L34" s="239">
        <f>K34+I34</f>
        <v>0.75</v>
      </c>
      <c r="M34" s="239">
        <f t="shared" si="9"/>
        <v>0.75</v>
      </c>
      <c r="N34" s="234" t="s">
        <v>370</v>
      </c>
      <c r="O34" s="235">
        <v>159000000</v>
      </c>
      <c r="P34" s="234" t="s">
        <v>46</v>
      </c>
      <c r="Q34" s="240">
        <v>0.65</v>
      </c>
      <c r="R34" s="393">
        <f t="shared" si="5"/>
        <v>0.8666666666666667</v>
      </c>
      <c r="S34" s="237" t="s">
        <v>371</v>
      </c>
      <c r="T34" s="246" t="s">
        <v>372</v>
      </c>
      <c r="U34" s="242" t="s">
        <v>373</v>
      </c>
      <c r="V34" s="313" t="s">
        <v>428</v>
      </c>
      <c r="W34" s="1"/>
      <c r="X34" s="1"/>
      <c r="Y34" s="1"/>
      <c r="Z34" s="1"/>
    </row>
    <row r="35" spans="1:26" s="183" customFormat="1" ht="72.75" customHeight="1" thickBot="1" x14ac:dyDescent="0.25">
      <c r="A35" s="290"/>
      <c r="B35" s="219"/>
      <c r="C35" s="257" t="s">
        <v>374</v>
      </c>
      <c r="D35" s="257" t="s">
        <v>375</v>
      </c>
      <c r="E35" s="257" t="s">
        <v>376</v>
      </c>
      <c r="F35" s="257" t="s">
        <v>377</v>
      </c>
      <c r="G35" s="257">
        <v>1</v>
      </c>
      <c r="H35" s="257">
        <v>1</v>
      </c>
      <c r="I35" s="257">
        <v>0</v>
      </c>
      <c r="J35" s="257">
        <v>1</v>
      </c>
      <c r="K35" s="257">
        <v>0</v>
      </c>
      <c r="L35" s="257">
        <v>0</v>
      </c>
      <c r="M35" s="376">
        <f t="shared" si="9"/>
        <v>1</v>
      </c>
      <c r="N35" s="257" t="s">
        <v>341</v>
      </c>
      <c r="O35" s="259">
        <v>31920546</v>
      </c>
      <c r="P35" s="257" t="s">
        <v>46</v>
      </c>
      <c r="Q35" s="260"/>
      <c r="R35" s="393">
        <f t="shared" si="5"/>
        <v>0</v>
      </c>
      <c r="S35" s="261"/>
      <c r="T35" s="365"/>
      <c r="U35" s="260"/>
      <c r="V35" s="368"/>
      <c r="W35" s="205"/>
      <c r="X35" s="205"/>
      <c r="Y35" s="205"/>
      <c r="Z35" s="205"/>
    </row>
    <row r="36" spans="1:26" s="183" customFormat="1" ht="79.5" customHeight="1" thickBot="1" x14ac:dyDescent="0.25">
      <c r="A36" s="290"/>
      <c r="B36" s="219"/>
      <c r="C36" s="377" t="s">
        <v>378</v>
      </c>
      <c r="D36" s="377" t="s">
        <v>379</v>
      </c>
      <c r="E36" s="378" t="s">
        <v>380</v>
      </c>
      <c r="F36" s="378" t="s">
        <v>381</v>
      </c>
      <c r="G36" s="378">
        <v>1</v>
      </c>
      <c r="H36" s="378">
        <v>1</v>
      </c>
      <c r="I36" s="378">
        <v>0</v>
      </c>
      <c r="J36" s="378">
        <v>0</v>
      </c>
      <c r="K36" s="378">
        <v>1</v>
      </c>
      <c r="L36" s="378">
        <v>0</v>
      </c>
      <c r="M36" s="379">
        <f t="shared" si="9"/>
        <v>1</v>
      </c>
      <c r="N36" s="377" t="s">
        <v>382</v>
      </c>
      <c r="O36" s="380">
        <v>30000000</v>
      </c>
      <c r="P36" s="377" t="s">
        <v>46</v>
      </c>
      <c r="Q36" s="381">
        <v>1</v>
      </c>
      <c r="R36" s="393">
        <f t="shared" si="5"/>
        <v>1</v>
      </c>
      <c r="S36" s="382">
        <v>22692443</v>
      </c>
      <c r="T36" s="383" t="s">
        <v>501</v>
      </c>
      <c r="U36" s="384" t="s">
        <v>383</v>
      </c>
      <c r="V36" s="385" t="s">
        <v>428</v>
      </c>
      <c r="W36" s="386"/>
      <c r="X36" s="386"/>
      <c r="Y36" s="386"/>
      <c r="Z36" s="386"/>
    </row>
    <row r="37" spans="1:26" s="183" customFormat="1" ht="81.75" customHeight="1" thickBot="1" x14ac:dyDescent="0.25">
      <c r="A37" s="290"/>
      <c r="B37" s="219"/>
      <c r="C37" s="256"/>
      <c r="D37" s="256"/>
      <c r="E37" s="234" t="s">
        <v>384</v>
      </c>
      <c r="F37" s="234" t="s">
        <v>67</v>
      </c>
      <c r="G37" s="239">
        <v>0.53</v>
      </c>
      <c r="H37" s="239">
        <v>0.75</v>
      </c>
      <c r="I37" s="239">
        <f>H37/4</f>
        <v>0.1875</v>
      </c>
      <c r="J37" s="239">
        <f>I37+I37</f>
        <v>0.375</v>
      </c>
      <c r="K37" s="239">
        <f>J37+I37</f>
        <v>0.5625</v>
      </c>
      <c r="L37" s="239">
        <f>K37+I37</f>
        <v>0.75</v>
      </c>
      <c r="M37" s="239">
        <f t="shared" si="9"/>
        <v>0.75</v>
      </c>
      <c r="N37" s="256"/>
      <c r="O37" s="256"/>
      <c r="P37" s="256"/>
      <c r="Q37" s="240">
        <v>0.7</v>
      </c>
      <c r="R37" s="393">
        <f t="shared" si="5"/>
        <v>0.93333333333333324</v>
      </c>
      <c r="S37" s="256"/>
      <c r="T37" s="246" t="s">
        <v>385</v>
      </c>
      <c r="U37" s="256"/>
      <c r="V37" s="313" t="s">
        <v>428</v>
      </c>
      <c r="W37" s="1"/>
      <c r="X37" s="1"/>
      <c r="Y37" s="1"/>
      <c r="Z37" s="1"/>
    </row>
    <row r="38" spans="1:26" s="183" customFormat="1" ht="81.75" customHeight="1" thickBot="1" x14ac:dyDescent="0.25">
      <c r="A38" s="290"/>
      <c r="B38" s="219"/>
      <c r="C38" s="256"/>
      <c r="D38" s="256"/>
      <c r="E38" s="234" t="s">
        <v>386</v>
      </c>
      <c r="F38" s="234" t="s">
        <v>387</v>
      </c>
      <c r="G38" s="234">
        <v>0</v>
      </c>
      <c r="H38" s="234">
        <v>1</v>
      </c>
      <c r="I38" s="234">
        <v>0</v>
      </c>
      <c r="J38" s="234">
        <v>0</v>
      </c>
      <c r="K38" s="234">
        <v>1</v>
      </c>
      <c r="L38" s="234">
        <v>0</v>
      </c>
      <c r="M38" s="234">
        <v>1</v>
      </c>
      <c r="N38" s="256"/>
      <c r="O38" s="256"/>
      <c r="P38" s="256"/>
      <c r="Q38" s="240">
        <v>0.7</v>
      </c>
      <c r="R38" s="393">
        <f t="shared" si="5"/>
        <v>0.7</v>
      </c>
      <c r="S38" s="256"/>
      <c r="T38" s="131" t="s">
        <v>502</v>
      </c>
      <c r="U38" s="256"/>
      <c r="V38" s="313" t="s">
        <v>428</v>
      </c>
      <c r="W38" s="1"/>
      <c r="X38" s="1"/>
      <c r="Y38" s="1"/>
      <c r="Z38" s="1"/>
    </row>
    <row r="39" spans="1:26" s="183" customFormat="1" ht="96" customHeight="1" thickBot="1" x14ac:dyDescent="0.25">
      <c r="A39" s="290"/>
      <c r="B39" s="219"/>
      <c r="C39" s="363" t="s">
        <v>388</v>
      </c>
      <c r="D39" s="363"/>
      <c r="E39" s="257" t="s">
        <v>389</v>
      </c>
      <c r="F39" s="257" t="s">
        <v>390</v>
      </c>
      <c r="G39" s="257">
        <v>3</v>
      </c>
      <c r="H39" s="257">
        <v>4</v>
      </c>
      <c r="I39" s="257">
        <v>1</v>
      </c>
      <c r="J39" s="257">
        <v>1</v>
      </c>
      <c r="K39" s="257">
        <v>1</v>
      </c>
      <c r="L39" s="257">
        <v>1</v>
      </c>
      <c r="M39" s="258">
        <f t="shared" ref="M39:M47" si="10">H39</f>
        <v>4</v>
      </c>
      <c r="N39" s="363" t="s">
        <v>391</v>
      </c>
      <c r="O39" s="364">
        <f>100000000+1420728</f>
        <v>101420728</v>
      </c>
      <c r="P39" s="363" t="s">
        <v>46</v>
      </c>
      <c r="Q39" s="260">
        <v>4</v>
      </c>
      <c r="R39" s="393">
        <f t="shared" si="5"/>
        <v>1</v>
      </c>
      <c r="S39" s="364">
        <f>100000000+1420728</f>
        <v>101420728</v>
      </c>
      <c r="T39" s="262" t="s">
        <v>503</v>
      </c>
      <c r="U39" s="264" t="s">
        <v>504</v>
      </c>
      <c r="V39" s="313" t="s">
        <v>428</v>
      </c>
      <c r="W39" s="205"/>
      <c r="X39" s="205"/>
      <c r="Y39" s="205"/>
      <c r="Z39" s="205"/>
    </row>
    <row r="40" spans="1:26" s="183" customFormat="1" ht="96" customHeight="1" thickBot="1" x14ac:dyDescent="0.25">
      <c r="A40" s="290"/>
      <c r="B40" s="219"/>
      <c r="C40" s="256"/>
      <c r="D40" s="256"/>
      <c r="E40" s="257" t="s">
        <v>392</v>
      </c>
      <c r="F40" s="257" t="s">
        <v>393</v>
      </c>
      <c r="G40" s="257"/>
      <c r="H40" s="265">
        <v>0.8</v>
      </c>
      <c r="I40" s="265">
        <v>0</v>
      </c>
      <c r="J40" s="265">
        <v>0.8</v>
      </c>
      <c r="K40" s="265">
        <v>0</v>
      </c>
      <c r="L40" s="265">
        <v>0</v>
      </c>
      <c r="M40" s="265">
        <f t="shared" si="10"/>
        <v>0.8</v>
      </c>
      <c r="N40" s="256"/>
      <c r="O40" s="256"/>
      <c r="P40" s="256"/>
      <c r="Q40" s="260"/>
      <c r="R40" s="393">
        <f t="shared" si="5"/>
        <v>0</v>
      </c>
      <c r="S40" s="256"/>
      <c r="T40" s="262" t="s">
        <v>505</v>
      </c>
      <c r="U40" s="264"/>
      <c r="V40" s="313" t="s">
        <v>428</v>
      </c>
      <c r="W40" s="205"/>
      <c r="X40" s="205"/>
      <c r="Y40" s="205"/>
      <c r="Z40" s="205"/>
    </row>
    <row r="41" spans="1:26" ht="93.75" customHeight="1" thickBot="1" x14ac:dyDescent="0.25">
      <c r="A41" s="290"/>
      <c r="B41" s="219"/>
      <c r="C41" s="233" t="s">
        <v>394</v>
      </c>
      <c r="D41" s="233" t="s">
        <v>395</v>
      </c>
      <c r="E41" s="234" t="s">
        <v>396</v>
      </c>
      <c r="F41" s="234" t="s">
        <v>397</v>
      </c>
      <c r="G41" s="239">
        <v>0</v>
      </c>
      <c r="H41" s="239">
        <f t="shared" ref="H41:H42" si="11">(3/4)</f>
        <v>0.75</v>
      </c>
      <c r="I41" s="239">
        <f t="shared" ref="I41:I44" si="12">H41/4</f>
        <v>0.1875</v>
      </c>
      <c r="J41" s="239">
        <f t="shared" ref="J41:J44" si="13">I41+I41</f>
        <v>0.375</v>
      </c>
      <c r="K41" s="239">
        <f t="shared" ref="K41:K44" si="14">J41+I41</f>
        <v>0.5625</v>
      </c>
      <c r="L41" s="239">
        <f t="shared" ref="L41:L44" si="15">K41+I41</f>
        <v>0.75</v>
      </c>
      <c r="M41" s="239">
        <f t="shared" si="10"/>
        <v>0.75</v>
      </c>
      <c r="N41" s="234" t="s">
        <v>291</v>
      </c>
      <c r="O41" s="266"/>
      <c r="P41" s="233" t="s">
        <v>46</v>
      </c>
      <c r="Q41" s="217">
        <v>0.4</v>
      </c>
      <c r="R41" s="393">
        <f t="shared" si="5"/>
        <v>0.53333333333333333</v>
      </c>
      <c r="S41" s="237">
        <v>0</v>
      </c>
      <c r="T41" s="246" t="s">
        <v>398</v>
      </c>
      <c r="U41" s="267" t="s">
        <v>506</v>
      </c>
      <c r="V41" s="313" t="s">
        <v>428</v>
      </c>
      <c r="W41" s="1"/>
      <c r="X41" s="1"/>
      <c r="Y41" s="1"/>
      <c r="Z41" s="1"/>
    </row>
    <row r="42" spans="1:26" ht="93.75" customHeight="1" thickBot="1" x14ac:dyDescent="0.25">
      <c r="A42" s="292"/>
      <c r="B42" s="293"/>
      <c r="C42" s="277"/>
      <c r="D42" s="277"/>
      <c r="E42" s="318" t="s">
        <v>399</v>
      </c>
      <c r="F42" s="318" t="s">
        <v>390</v>
      </c>
      <c r="G42" s="319">
        <v>0</v>
      </c>
      <c r="H42" s="319">
        <f t="shared" si="11"/>
        <v>0.75</v>
      </c>
      <c r="I42" s="319">
        <f t="shared" si="12"/>
        <v>0.1875</v>
      </c>
      <c r="J42" s="319">
        <f t="shared" si="13"/>
        <v>0.375</v>
      </c>
      <c r="K42" s="319">
        <f t="shared" si="14"/>
        <v>0.5625</v>
      </c>
      <c r="L42" s="319">
        <f t="shared" si="15"/>
        <v>0.75</v>
      </c>
      <c r="M42" s="319">
        <f t="shared" si="10"/>
        <v>0.75</v>
      </c>
      <c r="N42" s="318" t="s">
        <v>400</v>
      </c>
      <c r="O42" s="277"/>
      <c r="P42" s="277"/>
      <c r="Q42" s="298">
        <v>0.4</v>
      </c>
      <c r="R42" s="393">
        <f t="shared" si="5"/>
        <v>0.53333333333333333</v>
      </c>
      <c r="S42" s="320">
        <v>0</v>
      </c>
      <c r="T42" s="321" t="s">
        <v>401</v>
      </c>
      <c r="U42" s="322"/>
      <c r="V42" s="323" t="s">
        <v>428</v>
      </c>
      <c r="W42" s="1"/>
      <c r="X42" s="1"/>
      <c r="Y42" s="1"/>
      <c r="Z42" s="1"/>
    </row>
    <row r="43" spans="1:26" s="183" customFormat="1" ht="105.75" customHeight="1" thickBot="1" x14ac:dyDescent="0.25">
      <c r="A43" s="387" t="s">
        <v>402</v>
      </c>
      <c r="B43" s="388" t="s">
        <v>403</v>
      </c>
      <c r="C43" s="324" t="s">
        <v>404</v>
      </c>
      <c r="D43" s="388" t="s">
        <v>405</v>
      </c>
      <c r="E43" s="324" t="s">
        <v>406</v>
      </c>
      <c r="F43" s="324" t="s">
        <v>67</v>
      </c>
      <c r="G43" s="325">
        <v>0.7</v>
      </c>
      <c r="H43" s="325">
        <v>0.9</v>
      </c>
      <c r="I43" s="325">
        <f t="shared" si="12"/>
        <v>0.22500000000000001</v>
      </c>
      <c r="J43" s="325">
        <f t="shared" si="13"/>
        <v>0.45</v>
      </c>
      <c r="K43" s="325">
        <f t="shared" si="14"/>
        <v>0.67500000000000004</v>
      </c>
      <c r="L43" s="325">
        <f t="shared" si="15"/>
        <v>0.9</v>
      </c>
      <c r="M43" s="325">
        <f t="shared" si="10"/>
        <v>0.9</v>
      </c>
      <c r="N43" s="324" t="s">
        <v>407</v>
      </c>
      <c r="O43" s="326">
        <v>0</v>
      </c>
      <c r="P43" s="324" t="s">
        <v>31</v>
      </c>
      <c r="Q43" s="327">
        <v>0.5</v>
      </c>
      <c r="R43" s="393">
        <f t="shared" si="5"/>
        <v>0.55555555555555558</v>
      </c>
      <c r="S43" s="329">
        <v>0</v>
      </c>
      <c r="T43" s="330" t="s">
        <v>507</v>
      </c>
      <c r="U43" s="328"/>
      <c r="V43" s="331"/>
      <c r="W43" s="205"/>
      <c r="X43" s="205"/>
      <c r="Y43" s="205"/>
      <c r="Z43" s="205"/>
    </row>
    <row r="44" spans="1:26" s="183" customFormat="1" ht="105.75" customHeight="1" thickBot="1" x14ac:dyDescent="0.25">
      <c r="A44" s="389"/>
      <c r="B44" s="390"/>
      <c r="C44" s="332" t="s">
        <v>408</v>
      </c>
      <c r="D44" s="390"/>
      <c r="E44" s="332" t="s">
        <v>409</v>
      </c>
      <c r="F44" s="332" t="s">
        <v>67</v>
      </c>
      <c r="G44" s="333">
        <v>0.9</v>
      </c>
      <c r="H44" s="333">
        <v>0.9</v>
      </c>
      <c r="I44" s="333">
        <f t="shared" si="12"/>
        <v>0.22500000000000001</v>
      </c>
      <c r="J44" s="333">
        <f t="shared" si="13"/>
        <v>0.45</v>
      </c>
      <c r="K44" s="333">
        <f t="shared" si="14"/>
        <v>0.67500000000000004</v>
      </c>
      <c r="L44" s="333">
        <f t="shared" si="15"/>
        <v>0.9</v>
      </c>
      <c r="M44" s="333">
        <f t="shared" si="10"/>
        <v>0.9</v>
      </c>
      <c r="N44" s="334" t="s">
        <v>407</v>
      </c>
      <c r="O44" s="335">
        <v>0</v>
      </c>
      <c r="P44" s="334" t="s">
        <v>31</v>
      </c>
      <c r="Q44" s="336">
        <v>0.9</v>
      </c>
      <c r="R44" s="393">
        <f t="shared" si="5"/>
        <v>1</v>
      </c>
      <c r="S44" s="337">
        <v>0</v>
      </c>
      <c r="T44" s="338" t="s">
        <v>508</v>
      </c>
      <c r="U44" s="339" t="s">
        <v>509</v>
      </c>
      <c r="V44" s="340" t="s">
        <v>428</v>
      </c>
      <c r="W44" s="205"/>
      <c r="X44" s="205"/>
      <c r="Y44" s="205"/>
      <c r="Z44" s="205"/>
    </row>
    <row r="45" spans="1:26" ht="60.75" customHeight="1" thickBot="1" x14ac:dyDescent="0.25">
      <c r="A45" s="341" t="s">
        <v>410</v>
      </c>
      <c r="B45" s="342" t="s">
        <v>411</v>
      </c>
      <c r="C45" s="343" t="s">
        <v>412</v>
      </c>
      <c r="D45" s="342"/>
      <c r="E45" s="343" t="s">
        <v>413</v>
      </c>
      <c r="F45" s="343" t="s">
        <v>414</v>
      </c>
      <c r="G45" s="343">
        <v>100</v>
      </c>
      <c r="H45" s="343">
        <v>100</v>
      </c>
      <c r="I45" s="343">
        <v>0</v>
      </c>
      <c r="J45" s="343">
        <v>0</v>
      </c>
      <c r="K45" s="343">
        <v>0</v>
      </c>
      <c r="L45" s="343">
        <v>100</v>
      </c>
      <c r="M45" s="344">
        <f t="shared" si="10"/>
        <v>100</v>
      </c>
      <c r="N45" s="342" t="s">
        <v>291</v>
      </c>
      <c r="O45" s="345">
        <v>88476339</v>
      </c>
      <c r="P45" s="342" t="s">
        <v>46</v>
      </c>
      <c r="Q45" s="346">
        <v>234</v>
      </c>
      <c r="R45" s="393">
        <f t="shared" si="5"/>
        <v>2.34</v>
      </c>
      <c r="S45" s="347">
        <f>595000000+24000000+78000000+150000000</f>
        <v>847000000</v>
      </c>
      <c r="T45" s="348" t="s">
        <v>415</v>
      </c>
      <c r="U45" s="349" t="s">
        <v>510</v>
      </c>
      <c r="V45" s="350" t="s">
        <v>428</v>
      </c>
      <c r="W45" s="1"/>
      <c r="X45" s="1"/>
      <c r="Y45" s="1"/>
      <c r="Z45" s="1"/>
    </row>
    <row r="46" spans="1:26" ht="60.75" customHeight="1" thickBot="1" x14ac:dyDescent="0.25">
      <c r="A46" s="276"/>
      <c r="B46" s="277"/>
      <c r="C46" s="318" t="s">
        <v>416</v>
      </c>
      <c r="D46" s="277"/>
      <c r="E46" s="318" t="s">
        <v>417</v>
      </c>
      <c r="F46" s="318" t="s">
        <v>67</v>
      </c>
      <c r="G46" s="319">
        <v>0.8</v>
      </c>
      <c r="H46" s="319">
        <v>0.8</v>
      </c>
      <c r="I46" s="319">
        <v>0.2</v>
      </c>
      <c r="J46" s="319">
        <v>0.4</v>
      </c>
      <c r="K46" s="319">
        <v>0.6</v>
      </c>
      <c r="L46" s="319">
        <v>0.8</v>
      </c>
      <c r="M46" s="319">
        <f t="shared" si="10"/>
        <v>0.8</v>
      </c>
      <c r="N46" s="277"/>
      <c r="O46" s="277"/>
      <c r="P46" s="277"/>
      <c r="Q46" s="351">
        <v>0.8</v>
      </c>
      <c r="R46" s="393">
        <f t="shared" si="5"/>
        <v>1</v>
      </c>
      <c r="S46" s="352"/>
      <c r="T46" s="321" t="s">
        <v>418</v>
      </c>
      <c r="U46" s="322"/>
      <c r="V46" s="353"/>
      <c r="W46" s="1"/>
      <c r="X46" s="1"/>
      <c r="Y46" s="1"/>
      <c r="Z46" s="1"/>
    </row>
    <row r="47" spans="1:26" s="183" customFormat="1" ht="120.75" customHeight="1" thickBot="1" x14ac:dyDescent="0.25">
      <c r="A47" s="354" t="s">
        <v>419</v>
      </c>
      <c r="B47" s="355" t="s">
        <v>101</v>
      </c>
      <c r="C47" s="355" t="s">
        <v>420</v>
      </c>
      <c r="D47" s="355" t="s">
        <v>421</v>
      </c>
      <c r="E47" s="355" t="s">
        <v>422</v>
      </c>
      <c r="F47" s="355" t="s">
        <v>423</v>
      </c>
      <c r="G47" s="356"/>
      <c r="H47" s="356">
        <v>0.2</v>
      </c>
      <c r="I47" s="356">
        <v>0.1</v>
      </c>
      <c r="J47" s="356">
        <v>0.1</v>
      </c>
      <c r="K47" s="356">
        <v>0.2</v>
      </c>
      <c r="L47" s="356">
        <v>0.2</v>
      </c>
      <c r="M47" s="356">
        <f t="shared" si="10"/>
        <v>0.2</v>
      </c>
      <c r="N47" s="355" t="s">
        <v>424</v>
      </c>
      <c r="O47" s="357">
        <v>0</v>
      </c>
      <c r="P47" s="355" t="s">
        <v>31</v>
      </c>
      <c r="Q47" s="358">
        <f>(457940067-1017074590)/1017074590</f>
        <v>-0.54974780463249995</v>
      </c>
      <c r="R47" s="393">
        <f t="shared" si="5"/>
        <v>-2.7487390231624995</v>
      </c>
      <c r="S47" s="360"/>
      <c r="T47" s="361" t="s">
        <v>512</v>
      </c>
      <c r="U47" s="359" t="s">
        <v>511</v>
      </c>
      <c r="V47" s="362" t="s">
        <v>428</v>
      </c>
      <c r="W47" s="205"/>
      <c r="X47" s="205"/>
      <c r="Y47" s="205"/>
      <c r="Z47" s="205"/>
    </row>
    <row r="48" spans="1:26" ht="15.75" customHeight="1" x14ac:dyDescent="0.2">
      <c r="A48" s="32"/>
      <c r="B48" s="32"/>
      <c r="C48" s="32"/>
      <c r="D48" s="45"/>
      <c r="E48" s="32"/>
      <c r="F48" s="32"/>
      <c r="G48" s="32"/>
      <c r="H48" s="32"/>
      <c r="I48" s="32"/>
      <c r="J48" s="32"/>
      <c r="K48" s="32"/>
      <c r="L48" s="32"/>
      <c r="M48" s="32"/>
      <c r="N48" s="32"/>
      <c r="O48" s="32"/>
      <c r="P48" s="32"/>
      <c r="Q48" s="40"/>
      <c r="R48" s="40"/>
      <c r="S48" s="47"/>
      <c r="T48" s="200"/>
      <c r="U48" s="40"/>
      <c r="V48" s="40"/>
      <c r="W48" s="1"/>
      <c r="X48" s="1"/>
      <c r="Y48" s="1"/>
      <c r="Z48" s="1"/>
    </row>
    <row r="49" spans="1:26" ht="15.75" customHeight="1" x14ac:dyDescent="0.2">
      <c r="A49" s="32"/>
      <c r="B49" s="32"/>
      <c r="C49" s="32"/>
      <c r="D49" s="45"/>
      <c r="E49" s="32"/>
      <c r="F49" s="32"/>
      <c r="G49" s="32"/>
      <c r="H49" s="32"/>
      <c r="I49" s="32"/>
      <c r="J49" s="32"/>
      <c r="K49" s="32"/>
      <c r="L49" s="32"/>
      <c r="M49" s="32"/>
      <c r="N49" s="32"/>
      <c r="O49" s="46"/>
      <c r="P49" s="32"/>
      <c r="Q49" s="40"/>
      <c r="R49" s="40"/>
      <c r="S49" s="47"/>
      <c r="T49" s="200"/>
      <c r="U49" s="40"/>
      <c r="V49" s="40"/>
      <c r="W49" s="1"/>
      <c r="X49" s="1"/>
      <c r="Y49" s="1"/>
      <c r="Z49" s="1"/>
    </row>
    <row r="50" spans="1:26" ht="45.75" customHeight="1" x14ac:dyDescent="0.2">
      <c r="A50" s="32"/>
      <c r="B50" s="32"/>
      <c r="C50" s="32"/>
      <c r="D50" s="45"/>
      <c r="E50" s="32"/>
      <c r="F50" s="32"/>
      <c r="G50" s="32"/>
      <c r="H50" s="32"/>
      <c r="I50" s="32"/>
      <c r="J50" s="32"/>
      <c r="K50" s="32"/>
      <c r="L50" s="32"/>
      <c r="M50" s="32"/>
      <c r="N50" s="35" t="s">
        <v>425</v>
      </c>
      <c r="O50" s="36">
        <f>SUM(O5:O47)</f>
        <v>974476339</v>
      </c>
      <c r="P50" s="32"/>
      <c r="Q50" s="40"/>
      <c r="R50" s="40"/>
      <c r="S50" s="47"/>
      <c r="T50" s="200"/>
      <c r="U50" s="40"/>
      <c r="V50" s="40"/>
      <c r="W50" s="1"/>
      <c r="X50" s="1"/>
      <c r="Y50" s="1"/>
      <c r="Z50" s="1"/>
    </row>
    <row r="51" spans="1:26" ht="15.75" customHeight="1" x14ac:dyDescent="0.2">
      <c r="A51" s="32"/>
      <c r="B51" s="32"/>
      <c r="C51" s="32"/>
      <c r="D51" s="45"/>
      <c r="E51" s="32"/>
      <c r="F51" s="32"/>
      <c r="G51" s="32"/>
      <c r="H51" s="32"/>
      <c r="I51" s="32"/>
      <c r="J51" s="32"/>
      <c r="K51" s="32"/>
      <c r="L51" s="32"/>
      <c r="M51" s="32"/>
      <c r="N51" s="32"/>
      <c r="O51" s="32"/>
      <c r="P51" s="34"/>
      <c r="Q51" s="40"/>
      <c r="R51" s="40"/>
      <c r="S51" s="47"/>
      <c r="T51" s="200"/>
      <c r="U51" s="40"/>
      <c r="V51" s="40"/>
      <c r="W51" s="1"/>
      <c r="X51" s="1"/>
      <c r="Y51" s="1"/>
      <c r="Z51" s="1"/>
    </row>
    <row r="52" spans="1:26" ht="15.75" customHeight="1" x14ac:dyDescent="0.2">
      <c r="A52" s="32"/>
      <c r="B52" s="32"/>
      <c r="C52" s="32"/>
      <c r="D52" s="45"/>
      <c r="E52" s="32"/>
      <c r="F52" s="32"/>
      <c r="G52" s="32"/>
      <c r="H52" s="32"/>
      <c r="I52" s="32"/>
      <c r="J52" s="32"/>
      <c r="K52" s="32"/>
      <c r="L52" s="32"/>
      <c r="M52" s="32"/>
      <c r="N52" s="32"/>
      <c r="O52" s="32"/>
      <c r="P52" s="34"/>
      <c r="Q52" s="40"/>
      <c r="R52" s="40"/>
      <c r="S52" s="47"/>
      <c r="T52" s="200"/>
      <c r="U52" s="40"/>
      <c r="V52" s="40"/>
      <c r="W52" s="1"/>
      <c r="X52" s="1"/>
      <c r="Y52" s="1"/>
      <c r="Z52" s="1"/>
    </row>
    <row r="53" spans="1:26" ht="15.75" customHeight="1" x14ac:dyDescent="0.2">
      <c r="A53" s="32"/>
      <c r="B53" s="32"/>
      <c r="C53" s="38"/>
      <c r="D53" s="45"/>
      <c r="E53" s="32"/>
      <c r="F53" s="32"/>
      <c r="G53" s="32"/>
      <c r="H53" s="32"/>
      <c r="I53" s="32"/>
      <c r="J53" s="32"/>
      <c r="K53" s="32"/>
      <c r="L53" s="32"/>
      <c r="M53" s="32"/>
      <c r="N53" s="32"/>
      <c r="O53" s="46"/>
      <c r="P53" s="34"/>
      <c r="Q53" s="40"/>
      <c r="R53" s="40"/>
      <c r="S53" s="47"/>
      <c r="T53" s="200"/>
      <c r="U53" s="40"/>
      <c r="V53" s="40"/>
      <c r="W53" s="1"/>
      <c r="X53" s="1"/>
      <c r="Y53" s="1"/>
      <c r="Z53" s="1"/>
    </row>
    <row r="54" spans="1:26" ht="15.75" customHeight="1" x14ac:dyDescent="0.2">
      <c r="A54" s="32"/>
      <c r="B54" s="32"/>
      <c r="C54" s="39"/>
      <c r="D54" s="32"/>
      <c r="E54" s="32"/>
      <c r="F54" s="32"/>
      <c r="G54" s="32"/>
      <c r="H54" s="32"/>
      <c r="I54" s="32"/>
      <c r="J54" s="32"/>
      <c r="K54" s="32"/>
      <c r="L54" s="32"/>
      <c r="M54" s="32"/>
      <c r="N54" s="32"/>
      <c r="O54" s="48"/>
      <c r="P54" s="34"/>
      <c r="Q54" s="40"/>
      <c r="R54" s="40"/>
      <c r="S54" s="47"/>
      <c r="T54" s="200"/>
      <c r="U54" s="40"/>
      <c r="V54" s="40"/>
      <c r="W54" s="1"/>
      <c r="X54" s="1"/>
      <c r="Y54" s="1"/>
      <c r="Z54" s="1"/>
    </row>
    <row r="55" spans="1:26" ht="15.75" customHeight="1" x14ac:dyDescent="0.2">
      <c r="A55" s="32"/>
      <c r="B55" s="32"/>
      <c r="C55" s="38"/>
      <c r="D55" s="32"/>
      <c r="E55" s="32"/>
      <c r="F55" s="32"/>
      <c r="G55" s="32"/>
      <c r="H55" s="32"/>
      <c r="I55" s="32"/>
      <c r="J55" s="32"/>
      <c r="K55" s="32"/>
      <c r="L55" s="32"/>
      <c r="M55" s="32"/>
      <c r="N55" s="32"/>
      <c r="O55" s="48"/>
      <c r="P55" s="34"/>
      <c r="Q55" s="40"/>
      <c r="R55" s="40"/>
      <c r="S55" s="47"/>
      <c r="T55" s="200"/>
      <c r="U55" s="40"/>
      <c r="V55" s="40"/>
      <c r="W55" s="1"/>
      <c r="X55" s="1"/>
      <c r="Y55" s="1"/>
      <c r="Z55" s="1"/>
    </row>
    <row r="56" spans="1:26" ht="15.75" customHeight="1" x14ac:dyDescent="0.2">
      <c r="A56" s="32"/>
      <c r="B56" s="32"/>
      <c r="C56" s="1"/>
      <c r="D56" s="38"/>
      <c r="E56" s="32"/>
      <c r="F56" s="32"/>
      <c r="G56" s="32"/>
      <c r="H56" s="32"/>
      <c r="I56" s="32"/>
      <c r="J56" s="32"/>
      <c r="K56" s="32"/>
      <c r="L56" s="32"/>
      <c r="M56" s="32"/>
      <c r="N56" s="32"/>
      <c r="O56" s="48"/>
      <c r="P56" s="34"/>
      <c r="Q56" s="40"/>
      <c r="R56" s="40"/>
      <c r="S56" s="47"/>
      <c r="T56" s="200"/>
      <c r="U56" s="40"/>
      <c r="V56" s="40"/>
      <c r="W56" s="1"/>
      <c r="X56" s="1"/>
      <c r="Y56" s="1"/>
      <c r="Z56" s="1"/>
    </row>
    <row r="57" spans="1:26" ht="15.75" customHeight="1" x14ac:dyDescent="0.2">
      <c r="A57" s="32"/>
      <c r="B57" s="32"/>
      <c r="C57" s="38"/>
      <c r="D57" s="32"/>
      <c r="E57" s="32"/>
      <c r="F57" s="32"/>
      <c r="G57" s="32"/>
      <c r="H57" s="32"/>
      <c r="I57" s="32"/>
      <c r="J57" s="32"/>
      <c r="K57" s="32"/>
      <c r="L57" s="32"/>
      <c r="M57" s="32"/>
      <c r="N57" s="32"/>
      <c r="O57" s="48"/>
      <c r="P57" s="34"/>
      <c r="Q57" s="32"/>
      <c r="R57" s="40"/>
      <c r="S57" s="47"/>
      <c r="T57" s="200"/>
      <c r="U57" s="32"/>
      <c r="V57" s="32"/>
      <c r="W57" s="1"/>
      <c r="X57" s="1"/>
      <c r="Y57" s="1"/>
      <c r="Z57" s="1"/>
    </row>
    <row r="58" spans="1:26" ht="15.75" customHeight="1" x14ac:dyDescent="0.2">
      <c r="A58" s="32"/>
      <c r="B58" s="32"/>
      <c r="C58" s="38"/>
      <c r="D58" s="32"/>
      <c r="E58" s="32"/>
      <c r="F58" s="32"/>
      <c r="G58" s="32"/>
      <c r="H58" s="32"/>
      <c r="I58" s="32"/>
      <c r="J58" s="32"/>
      <c r="K58" s="32"/>
      <c r="L58" s="32"/>
      <c r="M58" s="32"/>
      <c r="N58" s="32"/>
      <c r="O58" s="32"/>
      <c r="P58" s="34"/>
      <c r="Q58" s="32"/>
      <c r="R58" s="40"/>
      <c r="S58" s="47"/>
      <c r="T58" s="200"/>
      <c r="U58" s="32"/>
      <c r="V58" s="32"/>
      <c r="W58" s="1"/>
      <c r="X58" s="1"/>
      <c r="Y58" s="1"/>
      <c r="Z58" s="1"/>
    </row>
    <row r="59" spans="1:26" ht="15.75" customHeight="1" x14ac:dyDescent="0.2">
      <c r="A59" s="32"/>
      <c r="B59" s="32"/>
      <c r="C59" s="38"/>
      <c r="D59" s="32"/>
      <c r="E59" s="32"/>
      <c r="F59" s="32"/>
      <c r="G59" s="32"/>
      <c r="H59" s="32"/>
      <c r="I59" s="32"/>
      <c r="J59" s="32"/>
      <c r="K59" s="32"/>
      <c r="L59" s="32"/>
      <c r="M59" s="32"/>
      <c r="N59" s="32"/>
      <c r="O59" s="32"/>
      <c r="P59" s="34"/>
      <c r="Q59" s="32"/>
      <c r="R59" s="40"/>
      <c r="S59" s="47"/>
      <c r="T59" s="200"/>
      <c r="U59" s="32"/>
      <c r="V59" s="32"/>
      <c r="W59" s="1"/>
      <c r="X59" s="1"/>
      <c r="Y59" s="1"/>
      <c r="Z59" s="1"/>
    </row>
    <row r="60" spans="1:26" ht="15.75" customHeight="1" x14ac:dyDescent="0.2">
      <c r="A60" s="32"/>
      <c r="B60" s="32"/>
      <c r="C60" s="38"/>
      <c r="D60" s="32"/>
      <c r="E60" s="32"/>
      <c r="F60" s="32"/>
      <c r="G60" s="32"/>
      <c r="H60" s="32"/>
      <c r="I60" s="32"/>
      <c r="J60" s="32"/>
      <c r="K60" s="32"/>
      <c r="L60" s="32"/>
      <c r="M60" s="32"/>
      <c r="N60" s="32"/>
      <c r="O60" s="32"/>
      <c r="P60" s="34"/>
      <c r="Q60" s="32"/>
      <c r="R60" s="40"/>
      <c r="S60" s="47"/>
      <c r="T60" s="200"/>
      <c r="U60" s="32"/>
      <c r="V60" s="32"/>
      <c r="W60" s="1"/>
      <c r="X60" s="1"/>
      <c r="Y60" s="1"/>
      <c r="Z60" s="1"/>
    </row>
    <row r="61" spans="1:26" ht="15.75" customHeight="1" x14ac:dyDescent="0.2">
      <c r="A61" s="32"/>
      <c r="B61" s="32"/>
      <c r="C61" s="38"/>
      <c r="D61" s="32"/>
      <c r="E61" s="32"/>
      <c r="F61" s="32"/>
      <c r="G61" s="32"/>
      <c r="H61" s="32"/>
      <c r="I61" s="32"/>
      <c r="J61" s="32"/>
      <c r="K61" s="32"/>
      <c r="L61" s="32"/>
      <c r="M61" s="32"/>
      <c r="N61" s="32"/>
      <c r="O61" s="32"/>
      <c r="P61" s="34"/>
      <c r="Q61" s="32"/>
      <c r="R61" s="40"/>
      <c r="S61" s="47"/>
      <c r="T61" s="200"/>
      <c r="U61" s="32"/>
      <c r="V61" s="32"/>
      <c r="W61" s="1"/>
      <c r="X61" s="1"/>
      <c r="Y61" s="1"/>
      <c r="Z61" s="1"/>
    </row>
    <row r="62" spans="1:26" ht="15.75" customHeight="1" x14ac:dyDescent="0.2">
      <c r="A62" s="32"/>
      <c r="B62" s="32"/>
      <c r="C62" s="32"/>
      <c r="D62" s="32"/>
      <c r="E62" s="32"/>
      <c r="F62" s="32"/>
      <c r="G62" s="32"/>
      <c r="H62" s="32"/>
      <c r="I62" s="32"/>
      <c r="J62" s="32"/>
      <c r="K62" s="32"/>
      <c r="L62" s="32"/>
      <c r="M62" s="32"/>
      <c r="N62" s="32"/>
      <c r="O62" s="38"/>
      <c r="P62" s="38"/>
      <c r="Q62" s="32"/>
      <c r="R62" s="40"/>
      <c r="S62" s="47"/>
      <c r="T62" s="200"/>
      <c r="U62" s="32"/>
      <c r="V62" s="32"/>
      <c r="W62" s="1"/>
      <c r="X62" s="1"/>
      <c r="Y62" s="1"/>
      <c r="Z62" s="1"/>
    </row>
    <row r="63" spans="1:26" ht="15.75" customHeight="1" x14ac:dyDescent="0.2">
      <c r="A63" s="32"/>
      <c r="B63" s="32"/>
      <c r="C63" s="32"/>
      <c r="D63" s="32"/>
      <c r="E63" s="32"/>
      <c r="F63" s="32"/>
      <c r="G63" s="32"/>
      <c r="H63" s="32"/>
      <c r="I63" s="32"/>
      <c r="J63" s="32"/>
      <c r="K63" s="32"/>
      <c r="L63" s="32"/>
      <c r="M63" s="32"/>
      <c r="N63" s="32"/>
      <c r="O63" s="49"/>
      <c r="P63" s="34"/>
      <c r="Q63" s="32"/>
      <c r="R63" s="40"/>
      <c r="S63" s="47"/>
      <c r="T63" s="200"/>
      <c r="U63" s="32"/>
      <c r="V63" s="32"/>
      <c r="W63" s="1"/>
      <c r="X63" s="1"/>
      <c r="Y63" s="1"/>
      <c r="Z63" s="1"/>
    </row>
    <row r="64" spans="1:26" ht="15.75" customHeight="1" x14ac:dyDescent="0.2">
      <c r="A64" s="32"/>
      <c r="B64" s="32"/>
      <c r="C64" s="32"/>
      <c r="D64" s="32"/>
      <c r="E64" s="32"/>
      <c r="F64" s="32"/>
      <c r="G64" s="32"/>
      <c r="H64" s="32"/>
      <c r="I64" s="32"/>
      <c r="J64" s="32"/>
      <c r="K64" s="32"/>
      <c r="L64" s="32"/>
      <c r="M64" s="32"/>
      <c r="N64" s="32"/>
      <c r="O64" s="32"/>
      <c r="P64" s="34"/>
      <c r="Q64" s="32"/>
      <c r="R64" s="40"/>
      <c r="S64" s="47"/>
      <c r="T64" s="200"/>
      <c r="U64" s="32"/>
      <c r="V64" s="32"/>
      <c r="W64" s="1"/>
      <c r="X64" s="1"/>
      <c r="Y64" s="1"/>
      <c r="Z64" s="1"/>
    </row>
    <row r="65" spans="1:26" ht="15.75" customHeight="1" x14ac:dyDescent="0.2">
      <c r="A65" s="32"/>
      <c r="B65" s="32"/>
      <c r="C65" s="32"/>
      <c r="D65" s="32"/>
      <c r="E65" s="32"/>
      <c r="F65" s="32"/>
      <c r="G65" s="32"/>
      <c r="H65" s="32"/>
      <c r="I65" s="32"/>
      <c r="J65" s="32"/>
      <c r="K65" s="32"/>
      <c r="L65" s="32"/>
      <c r="M65" s="32"/>
      <c r="N65" s="32"/>
      <c r="O65" s="32"/>
      <c r="P65" s="34"/>
      <c r="Q65" s="32"/>
      <c r="R65" s="40"/>
      <c r="S65" s="47"/>
      <c r="T65" s="200"/>
      <c r="U65" s="32"/>
      <c r="V65" s="32"/>
      <c r="W65" s="1"/>
      <c r="X65" s="1"/>
      <c r="Y65" s="1"/>
      <c r="Z65" s="1"/>
    </row>
    <row r="66" spans="1:26" ht="15.75" customHeight="1" x14ac:dyDescent="0.2">
      <c r="A66" s="32"/>
      <c r="B66" s="32"/>
      <c r="C66" s="32"/>
      <c r="D66" s="32"/>
      <c r="E66" s="32"/>
      <c r="F66" s="32"/>
      <c r="G66" s="32"/>
      <c r="H66" s="32"/>
      <c r="I66" s="32"/>
      <c r="J66" s="32"/>
      <c r="K66" s="32"/>
      <c r="L66" s="32"/>
      <c r="M66" s="32"/>
      <c r="N66" s="32"/>
      <c r="O66" s="32"/>
      <c r="P66" s="34"/>
      <c r="Q66" s="32"/>
      <c r="R66" s="40"/>
      <c r="S66" s="47"/>
      <c r="T66" s="200"/>
      <c r="U66" s="32"/>
      <c r="V66" s="32"/>
      <c r="W66" s="1"/>
      <c r="X66" s="1"/>
      <c r="Y66" s="1"/>
      <c r="Z66" s="1"/>
    </row>
    <row r="67" spans="1:26" ht="15.75" customHeight="1" x14ac:dyDescent="0.2">
      <c r="A67" s="32"/>
      <c r="B67" s="32"/>
      <c r="C67" s="32"/>
      <c r="D67" s="32"/>
      <c r="E67" s="32"/>
      <c r="F67" s="32"/>
      <c r="G67" s="32"/>
      <c r="H67" s="32"/>
      <c r="I67" s="32"/>
      <c r="J67" s="32"/>
      <c r="K67" s="32"/>
      <c r="L67" s="32"/>
      <c r="M67" s="32"/>
      <c r="N67" s="32"/>
      <c r="O67" s="46"/>
      <c r="P67" s="34"/>
      <c r="Q67" s="32"/>
      <c r="R67" s="40"/>
      <c r="S67" s="47"/>
      <c r="T67" s="200"/>
      <c r="U67" s="32"/>
      <c r="V67" s="32"/>
      <c r="W67" s="1"/>
      <c r="X67" s="1"/>
      <c r="Y67" s="1"/>
      <c r="Z67" s="1"/>
    </row>
    <row r="68" spans="1:26" ht="15.75" customHeight="1" x14ac:dyDescent="0.2">
      <c r="A68" s="32"/>
      <c r="B68" s="32"/>
      <c r="C68" s="32"/>
      <c r="D68" s="32"/>
      <c r="E68" s="32"/>
      <c r="F68" s="32"/>
      <c r="G68" s="32"/>
      <c r="H68" s="32"/>
      <c r="I68" s="32"/>
      <c r="J68" s="32"/>
      <c r="K68" s="32"/>
      <c r="L68" s="32"/>
      <c r="M68" s="32"/>
      <c r="N68" s="32"/>
      <c r="O68" s="46"/>
      <c r="P68" s="34"/>
      <c r="Q68" s="32"/>
      <c r="R68" s="40"/>
      <c r="S68" s="47"/>
      <c r="T68" s="200"/>
      <c r="U68" s="32"/>
      <c r="V68" s="32"/>
      <c r="W68" s="1"/>
      <c r="X68" s="1"/>
      <c r="Y68" s="1"/>
      <c r="Z68" s="1"/>
    </row>
    <row r="69" spans="1:26" ht="15.75" customHeight="1" x14ac:dyDescent="0.2">
      <c r="A69" s="32"/>
      <c r="B69" s="32"/>
      <c r="C69" s="32"/>
      <c r="D69" s="32"/>
      <c r="E69" s="32"/>
      <c r="F69" s="32"/>
      <c r="G69" s="32"/>
      <c r="H69" s="32"/>
      <c r="I69" s="32"/>
      <c r="J69" s="32"/>
      <c r="K69" s="32"/>
      <c r="L69" s="32"/>
      <c r="M69" s="32"/>
      <c r="N69" s="32"/>
      <c r="O69" s="32"/>
      <c r="P69" s="34"/>
      <c r="Q69" s="32"/>
      <c r="R69" s="40"/>
      <c r="S69" s="47"/>
      <c r="T69" s="200"/>
      <c r="U69" s="32"/>
      <c r="V69" s="32"/>
      <c r="W69" s="1"/>
      <c r="X69" s="1"/>
      <c r="Y69" s="1"/>
      <c r="Z69" s="1"/>
    </row>
    <row r="70" spans="1:26" ht="15.75" customHeight="1" x14ac:dyDescent="0.2">
      <c r="A70" s="32"/>
      <c r="B70" s="32"/>
      <c r="C70" s="32"/>
      <c r="D70" s="32"/>
      <c r="E70" s="32"/>
      <c r="F70" s="32"/>
      <c r="G70" s="32"/>
      <c r="H70" s="32"/>
      <c r="I70" s="32"/>
      <c r="J70" s="32"/>
      <c r="K70" s="32"/>
      <c r="L70" s="32"/>
      <c r="M70" s="32"/>
      <c r="N70" s="32"/>
      <c r="O70" s="32"/>
      <c r="P70" s="34"/>
      <c r="Q70" s="32"/>
      <c r="R70" s="40"/>
      <c r="S70" s="47"/>
      <c r="T70" s="200"/>
      <c r="U70" s="32"/>
      <c r="V70" s="32"/>
      <c r="W70" s="1"/>
      <c r="X70" s="1"/>
      <c r="Y70" s="1"/>
      <c r="Z70" s="1"/>
    </row>
    <row r="71" spans="1:26" ht="15.75" customHeight="1" x14ac:dyDescent="0.2">
      <c r="A71" s="32"/>
      <c r="B71" s="32"/>
      <c r="C71" s="32"/>
      <c r="D71" s="32"/>
      <c r="E71" s="32"/>
      <c r="F71" s="32"/>
      <c r="G71" s="32"/>
      <c r="H71" s="32"/>
      <c r="I71" s="32"/>
      <c r="J71" s="32"/>
      <c r="K71" s="32"/>
      <c r="L71" s="32"/>
      <c r="M71" s="32"/>
      <c r="N71" s="32"/>
      <c r="O71" s="32"/>
      <c r="P71" s="34"/>
      <c r="Q71" s="32"/>
      <c r="R71" s="40"/>
      <c r="S71" s="47"/>
      <c r="T71" s="200"/>
      <c r="U71" s="32"/>
      <c r="V71" s="32"/>
      <c r="W71" s="1"/>
      <c r="X71" s="1"/>
      <c r="Y71" s="1"/>
      <c r="Z71" s="1"/>
    </row>
    <row r="72" spans="1:26" ht="15.75" customHeight="1" x14ac:dyDescent="0.2">
      <c r="A72" s="32"/>
      <c r="B72" s="32"/>
      <c r="C72" s="32"/>
      <c r="D72" s="32"/>
      <c r="E72" s="32"/>
      <c r="F72" s="32"/>
      <c r="G72" s="32"/>
      <c r="H72" s="32"/>
      <c r="I72" s="32"/>
      <c r="J72" s="32"/>
      <c r="K72" s="32"/>
      <c r="L72" s="32"/>
      <c r="M72" s="32"/>
      <c r="N72" s="32"/>
      <c r="O72" s="32"/>
      <c r="P72" s="34"/>
      <c r="Q72" s="32"/>
      <c r="R72" s="40"/>
      <c r="S72" s="47"/>
      <c r="T72" s="200"/>
      <c r="U72" s="32"/>
      <c r="V72" s="32"/>
      <c r="W72" s="1"/>
      <c r="X72" s="1"/>
      <c r="Y72" s="1"/>
      <c r="Z72" s="1"/>
    </row>
    <row r="73" spans="1:26" ht="15.75" customHeight="1" x14ac:dyDescent="0.2">
      <c r="A73" s="32"/>
      <c r="B73" s="32"/>
      <c r="C73" s="32"/>
      <c r="D73" s="32"/>
      <c r="E73" s="32"/>
      <c r="F73" s="32"/>
      <c r="G73" s="32"/>
      <c r="H73" s="32"/>
      <c r="I73" s="32"/>
      <c r="J73" s="32"/>
      <c r="K73" s="32"/>
      <c r="L73" s="32"/>
      <c r="M73" s="32"/>
      <c r="N73" s="32"/>
      <c r="O73" s="32"/>
      <c r="P73" s="34"/>
      <c r="Q73" s="32"/>
      <c r="R73" s="40"/>
      <c r="S73" s="47"/>
      <c r="T73" s="200"/>
      <c r="U73" s="32"/>
      <c r="V73" s="32"/>
      <c r="W73" s="1"/>
      <c r="X73" s="1"/>
      <c r="Y73" s="1"/>
      <c r="Z73" s="1"/>
    </row>
    <row r="74" spans="1:26" ht="15.75" customHeight="1" x14ac:dyDescent="0.2">
      <c r="A74" s="32"/>
      <c r="B74" s="32"/>
      <c r="C74" s="32"/>
      <c r="D74" s="32"/>
      <c r="E74" s="32"/>
      <c r="F74" s="32"/>
      <c r="G74" s="32"/>
      <c r="H74" s="32"/>
      <c r="I74" s="32"/>
      <c r="J74" s="32"/>
      <c r="K74" s="32"/>
      <c r="L74" s="32"/>
      <c r="M74" s="32"/>
      <c r="N74" s="32"/>
      <c r="O74" s="32"/>
      <c r="P74" s="34"/>
      <c r="Q74" s="32"/>
      <c r="R74" s="40"/>
      <c r="S74" s="47"/>
      <c r="T74" s="200"/>
      <c r="U74" s="32"/>
      <c r="V74" s="32"/>
      <c r="W74" s="1"/>
      <c r="X74" s="1"/>
      <c r="Y74" s="1"/>
      <c r="Z74" s="1"/>
    </row>
    <row r="75" spans="1:26" ht="15.75" customHeight="1" x14ac:dyDescent="0.2">
      <c r="A75" s="32"/>
      <c r="B75" s="32"/>
      <c r="C75" s="32"/>
      <c r="D75" s="32"/>
      <c r="E75" s="32"/>
      <c r="F75" s="32"/>
      <c r="G75" s="32"/>
      <c r="H75" s="32"/>
      <c r="I75" s="32"/>
      <c r="J75" s="32"/>
      <c r="K75" s="32"/>
      <c r="L75" s="32"/>
      <c r="M75" s="32"/>
      <c r="N75" s="32"/>
      <c r="O75" s="32"/>
      <c r="P75" s="34"/>
      <c r="Q75" s="32"/>
      <c r="R75" s="40"/>
      <c r="S75" s="47"/>
      <c r="T75" s="200"/>
      <c r="U75" s="32"/>
      <c r="V75" s="32"/>
      <c r="W75" s="1"/>
      <c r="X75" s="1"/>
      <c r="Y75" s="1"/>
      <c r="Z75" s="1"/>
    </row>
    <row r="76" spans="1:26" ht="15.75" customHeight="1" x14ac:dyDescent="0.2">
      <c r="A76" s="32"/>
      <c r="B76" s="32"/>
      <c r="C76" s="32"/>
      <c r="D76" s="32"/>
      <c r="E76" s="32"/>
      <c r="F76" s="32"/>
      <c r="G76" s="32"/>
      <c r="H76" s="32"/>
      <c r="I76" s="32"/>
      <c r="J76" s="32"/>
      <c r="K76" s="32"/>
      <c r="L76" s="32"/>
      <c r="M76" s="32"/>
      <c r="N76" s="32"/>
      <c r="O76" s="32"/>
      <c r="P76" s="34"/>
      <c r="Q76" s="32"/>
      <c r="R76" s="40"/>
      <c r="S76" s="47"/>
      <c r="T76" s="200"/>
      <c r="U76" s="32"/>
      <c r="V76" s="32"/>
      <c r="W76" s="1"/>
      <c r="X76" s="1"/>
      <c r="Y76" s="1"/>
      <c r="Z76" s="1"/>
    </row>
    <row r="77" spans="1:26" ht="15.75" customHeight="1" x14ac:dyDescent="0.2">
      <c r="A77" s="32"/>
      <c r="B77" s="32"/>
      <c r="C77" s="32"/>
      <c r="D77" s="32"/>
      <c r="E77" s="32"/>
      <c r="F77" s="32"/>
      <c r="G77" s="32"/>
      <c r="H77" s="32"/>
      <c r="I77" s="32"/>
      <c r="J77" s="32"/>
      <c r="K77" s="32"/>
      <c r="L77" s="32"/>
      <c r="M77" s="32"/>
      <c r="N77" s="32"/>
      <c r="O77" s="32"/>
      <c r="P77" s="34"/>
      <c r="Q77" s="32"/>
      <c r="R77" s="40"/>
      <c r="S77" s="47"/>
      <c r="T77" s="200"/>
      <c r="U77" s="32"/>
      <c r="V77" s="32"/>
      <c r="W77" s="1"/>
      <c r="X77" s="1"/>
      <c r="Y77" s="1"/>
      <c r="Z77" s="1"/>
    </row>
    <row r="78" spans="1:26" ht="15.75" customHeight="1" x14ac:dyDescent="0.2">
      <c r="A78" s="32"/>
      <c r="B78" s="32"/>
      <c r="C78" s="32"/>
      <c r="D78" s="32"/>
      <c r="E78" s="32"/>
      <c r="F78" s="32"/>
      <c r="G78" s="32"/>
      <c r="H78" s="32"/>
      <c r="I78" s="32"/>
      <c r="J78" s="32"/>
      <c r="K78" s="32"/>
      <c r="L78" s="32"/>
      <c r="M78" s="32"/>
      <c r="N78" s="32"/>
      <c r="O78" s="32"/>
      <c r="P78" s="34"/>
      <c r="Q78" s="32"/>
      <c r="R78" s="40"/>
      <c r="S78" s="47"/>
      <c r="T78" s="200"/>
      <c r="U78" s="32"/>
      <c r="V78" s="32"/>
      <c r="W78" s="1"/>
      <c r="X78" s="1"/>
      <c r="Y78" s="1"/>
      <c r="Z78" s="1"/>
    </row>
    <row r="79" spans="1:26" ht="15.75" customHeight="1" x14ac:dyDescent="0.2">
      <c r="A79" s="32"/>
      <c r="B79" s="32"/>
      <c r="C79" s="32"/>
      <c r="D79" s="32"/>
      <c r="E79" s="32"/>
      <c r="F79" s="32"/>
      <c r="G79" s="32"/>
      <c r="H79" s="32"/>
      <c r="I79" s="32"/>
      <c r="J79" s="32"/>
      <c r="K79" s="32"/>
      <c r="L79" s="32"/>
      <c r="M79" s="32"/>
      <c r="N79" s="32"/>
      <c r="O79" s="32"/>
      <c r="P79" s="34"/>
      <c r="Q79" s="32"/>
      <c r="R79" s="40"/>
      <c r="S79" s="47"/>
      <c r="T79" s="200"/>
      <c r="U79" s="32"/>
      <c r="V79" s="32"/>
      <c r="W79" s="1"/>
      <c r="X79" s="1"/>
      <c r="Y79" s="1"/>
      <c r="Z79" s="1"/>
    </row>
    <row r="80" spans="1:26" ht="15.75" customHeight="1" x14ac:dyDescent="0.2">
      <c r="A80" s="32"/>
      <c r="B80" s="32"/>
      <c r="C80" s="32"/>
      <c r="D80" s="32"/>
      <c r="E80" s="32"/>
      <c r="F80" s="32"/>
      <c r="G80" s="32"/>
      <c r="H80" s="32"/>
      <c r="I80" s="32"/>
      <c r="J80" s="32"/>
      <c r="K80" s="32"/>
      <c r="L80" s="32"/>
      <c r="M80" s="32"/>
      <c r="N80" s="32"/>
      <c r="O80" s="32"/>
      <c r="P80" s="34"/>
      <c r="Q80" s="32"/>
      <c r="R80" s="40"/>
      <c r="S80" s="47"/>
      <c r="T80" s="200"/>
      <c r="U80" s="32"/>
      <c r="V80" s="32"/>
      <c r="W80" s="1"/>
      <c r="X80" s="1"/>
      <c r="Y80" s="1"/>
      <c r="Z80" s="1"/>
    </row>
    <row r="81" spans="1:26" ht="15.75" customHeight="1" x14ac:dyDescent="0.2">
      <c r="A81" s="32"/>
      <c r="B81" s="32"/>
      <c r="C81" s="32"/>
      <c r="D81" s="32"/>
      <c r="E81" s="32"/>
      <c r="F81" s="32"/>
      <c r="G81" s="32"/>
      <c r="H81" s="32"/>
      <c r="I81" s="32"/>
      <c r="J81" s="32"/>
      <c r="K81" s="32"/>
      <c r="L81" s="32"/>
      <c r="M81" s="32"/>
      <c r="N81" s="32"/>
      <c r="O81" s="32"/>
      <c r="P81" s="34"/>
      <c r="Q81" s="32"/>
      <c r="R81" s="40"/>
      <c r="S81" s="47"/>
      <c r="T81" s="200"/>
      <c r="U81" s="32"/>
      <c r="V81" s="32"/>
      <c r="W81" s="1"/>
      <c r="X81" s="1"/>
      <c r="Y81" s="1"/>
      <c r="Z81" s="1"/>
    </row>
    <row r="82" spans="1:26" ht="15.75" customHeight="1" x14ac:dyDescent="0.2">
      <c r="A82" s="32"/>
      <c r="B82" s="32"/>
      <c r="C82" s="32"/>
      <c r="D82" s="32"/>
      <c r="E82" s="32"/>
      <c r="F82" s="32"/>
      <c r="G82" s="32"/>
      <c r="H82" s="32"/>
      <c r="I82" s="32"/>
      <c r="J82" s="32"/>
      <c r="K82" s="32"/>
      <c r="L82" s="32"/>
      <c r="M82" s="32"/>
      <c r="N82" s="32"/>
      <c r="O82" s="32"/>
      <c r="P82" s="34"/>
      <c r="Q82" s="32"/>
      <c r="R82" s="40"/>
      <c r="S82" s="47"/>
      <c r="T82" s="200"/>
      <c r="U82" s="32"/>
      <c r="V82" s="32"/>
      <c r="W82" s="1"/>
      <c r="X82" s="1"/>
      <c r="Y82" s="1"/>
      <c r="Z82" s="1"/>
    </row>
    <row r="83" spans="1:26" ht="15.75" customHeight="1" x14ac:dyDescent="0.2">
      <c r="A83" s="32"/>
      <c r="B83" s="32"/>
      <c r="C83" s="32"/>
      <c r="D83" s="32"/>
      <c r="E83" s="32"/>
      <c r="F83" s="32"/>
      <c r="G83" s="32"/>
      <c r="H83" s="32"/>
      <c r="I83" s="32"/>
      <c r="J83" s="32"/>
      <c r="K83" s="32"/>
      <c r="L83" s="32"/>
      <c r="M83" s="32"/>
      <c r="N83" s="32"/>
      <c r="O83" s="32"/>
      <c r="P83" s="34"/>
      <c r="Q83" s="32"/>
      <c r="R83" s="40"/>
      <c r="S83" s="47"/>
      <c r="T83" s="200"/>
      <c r="U83" s="32"/>
      <c r="V83" s="32"/>
      <c r="W83" s="1"/>
      <c r="X83" s="1"/>
      <c r="Y83" s="1"/>
      <c r="Z83" s="1"/>
    </row>
    <row r="84" spans="1:26" ht="15.75" customHeight="1" x14ac:dyDescent="0.2">
      <c r="A84" s="32"/>
      <c r="B84" s="32"/>
      <c r="C84" s="32"/>
      <c r="D84" s="32"/>
      <c r="E84" s="32"/>
      <c r="F84" s="32"/>
      <c r="G84" s="32"/>
      <c r="H84" s="32"/>
      <c r="I84" s="32"/>
      <c r="J84" s="32"/>
      <c r="K84" s="32"/>
      <c r="L84" s="32"/>
      <c r="M84" s="32"/>
      <c r="N84" s="32"/>
      <c r="O84" s="32"/>
      <c r="P84" s="34"/>
      <c r="Q84" s="32"/>
      <c r="R84" s="40"/>
      <c r="S84" s="47"/>
      <c r="T84" s="200"/>
      <c r="U84" s="32"/>
      <c r="V84" s="32"/>
      <c r="W84" s="1"/>
      <c r="X84" s="1"/>
      <c r="Y84" s="1"/>
      <c r="Z84" s="1"/>
    </row>
    <row r="85" spans="1:26" ht="15.75" customHeight="1" x14ac:dyDescent="0.2">
      <c r="A85" s="32"/>
      <c r="B85" s="32"/>
      <c r="C85" s="32"/>
      <c r="D85" s="32"/>
      <c r="E85" s="32"/>
      <c r="F85" s="32"/>
      <c r="G85" s="32"/>
      <c r="H85" s="32"/>
      <c r="I85" s="32"/>
      <c r="J85" s="32"/>
      <c r="K85" s="32"/>
      <c r="L85" s="32"/>
      <c r="M85" s="32"/>
      <c r="N85" s="32"/>
      <c r="O85" s="32"/>
      <c r="P85" s="34"/>
      <c r="Q85" s="32"/>
      <c r="R85" s="40"/>
      <c r="S85" s="47"/>
      <c r="T85" s="200"/>
      <c r="U85" s="32"/>
      <c r="V85" s="32"/>
      <c r="W85" s="1"/>
      <c r="X85" s="1"/>
      <c r="Y85" s="1"/>
      <c r="Z85" s="1"/>
    </row>
    <row r="86" spans="1:26" ht="15.75" customHeight="1" x14ac:dyDescent="0.2">
      <c r="A86" s="32"/>
      <c r="B86" s="32"/>
      <c r="C86" s="32"/>
      <c r="D86" s="32"/>
      <c r="E86" s="32"/>
      <c r="F86" s="32"/>
      <c r="G86" s="32"/>
      <c r="H86" s="32"/>
      <c r="I86" s="32"/>
      <c r="J86" s="32"/>
      <c r="K86" s="32"/>
      <c r="L86" s="32"/>
      <c r="M86" s="32"/>
      <c r="N86" s="32"/>
      <c r="O86" s="32"/>
      <c r="P86" s="34"/>
      <c r="Q86" s="32"/>
      <c r="R86" s="40"/>
      <c r="S86" s="47"/>
      <c r="T86" s="200"/>
      <c r="U86" s="32"/>
      <c r="V86" s="32"/>
      <c r="W86" s="1"/>
      <c r="X86" s="1"/>
      <c r="Y86" s="1"/>
      <c r="Z86" s="1"/>
    </row>
    <row r="87" spans="1:26" ht="15.75" customHeight="1" x14ac:dyDescent="0.2">
      <c r="A87" s="32"/>
      <c r="B87" s="32"/>
      <c r="C87" s="32"/>
      <c r="D87" s="32"/>
      <c r="E87" s="32"/>
      <c r="F87" s="32"/>
      <c r="G87" s="32"/>
      <c r="H87" s="32"/>
      <c r="I87" s="32"/>
      <c r="J87" s="32"/>
      <c r="K87" s="32"/>
      <c r="L87" s="32"/>
      <c r="M87" s="32"/>
      <c r="N87" s="32"/>
      <c r="O87" s="32"/>
      <c r="P87" s="34"/>
      <c r="Q87" s="32"/>
      <c r="R87" s="40"/>
      <c r="S87" s="47"/>
      <c r="T87" s="200"/>
      <c r="U87" s="32"/>
      <c r="V87" s="32"/>
      <c r="W87" s="1"/>
      <c r="X87" s="1"/>
      <c r="Y87" s="1"/>
      <c r="Z87" s="1"/>
    </row>
    <row r="88" spans="1:26" ht="15.75" customHeight="1" x14ac:dyDescent="0.2">
      <c r="A88" s="32"/>
      <c r="B88" s="32"/>
      <c r="C88" s="32"/>
      <c r="D88" s="32"/>
      <c r="E88" s="32"/>
      <c r="F88" s="32"/>
      <c r="G88" s="32"/>
      <c r="H88" s="32"/>
      <c r="I88" s="32"/>
      <c r="J88" s="32"/>
      <c r="K88" s="32"/>
      <c r="L88" s="32"/>
      <c r="M88" s="32"/>
      <c r="N88" s="32"/>
      <c r="O88" s="32"/>
      <c r="P88" s="34"/>
      <c r="Q88" s="32"/>
      <c r="R88" s="40"/>
      <c r="S88" s="47"/>
      <c r="T88" s="200"/>
      <c r="U88" s="32"/>
      <c r="V88" s="32"/>
      <c r="W88" s="1"/>
      <c r="X88" s="1"/>
      <c r="Y88" s="1"/>
      <c r="Z88" s="1"/>
    </row>
    <row r="89" spans="1:26" ht="15.75" customHeight="1" x14ac:dyDescent="0.2">
      <c r="A89" s="32"/>
      <c r="B89" s="32"/>
      <c r="C89" s="32"/>
      <c r="D89" s="32"/>
      <c r="E89" s="32"/>
      <c r="F89" s="32"/>
      <c r="G89" s="32"/>
      <c r="H89" s="32"/>
      <c r="I89" s="32"/>
      <c r="J89" s="32"/>
      <c r="K89" s="32"/>
      <c r="L89" s="32"/>
      <c r="M89" s="32"/>
      <c r="N89" s="32"/>
      <c r="O89" s="32"/>
      <c r="P89" s="34"/>
      <c r="Q89" s="32"/>
      <c r="R89" s="40"/>
      <c r="S89" s="47"/>
      <c r="T89" s="200"/>
      <c r="U89" s="32"/>
      <c r="V89" s="32"/>
      <c r="W89" s="1"/>
      <c r="X89" s="1"/>
      <c r="Y89" s="1"/>
      <c r="Z89" s="1"/>
    </row>
    <row r="90" spans="1:26" ht="15.75" customHeight="1" x14ac:dyDescent="0.2">
      <c r="A90" s="32"/>
      <c r="B90" s="32"/>
      <c r="C90" s="32"/>
      <c r="D90" s="32"/>
      <c r="E90" s="32"/>
      <c r="F90" s="32"/>
      <c r="G90" s="32"/>
      <c r="H90" s="32"/>
      <c r="I90" s="32"/>
      <c r="J90" s="32"/>
      <c r="K90" s="32"/>
      <c r="L90" s="32"/>
      <c r="M90" s="32"/>
      <c r="N90" s="32"/>
      <c r="O90" s="32"/>
      <c r="P90" s="34"/>
      <c r="Q90" s="32"/>
      <c r="R90" s="40"/>
      <c r="S90" s="47"/>
      <c r="T90" s="200"/>
      <c r="U90" s="32"/>
      <c r="V90" s="32"/>
      <c r="W90" s="1"/>
      <c r="X90" s="1"/>
      <c r="Y90" s="1"/>
      <c r="Z90" s="1"/>
    </row>
    <row r="91" spans="1:26" ht="15.75" customHeight="1" x14ac:dyDescent="0.2">
      <c r="A91" s="32"/>
      <c r="B91" s="32"/>
      <c r="C91" s="32"/>
      <c r="D91" s="32"/>
      <c r="E91" s="32"/>
      <c r="F91" s="32"/>
      <c r="G91" s="32"/>
      <c r="H91" s="32"/>
      <c r="I91" s="32"/>
      <c r="J91" s="32"/>
      <c r="K91" s="32"/>
      <c r="L91" s="32"/>
      <c r="M91" s="32"/>
      <c r="N91" s="32"/>
      <c r="O91" s="32"/>
      <c r="P91" s="34"/>
      <c r="Q91" s="32"/>
      <c r="R91" s="40"/>
      <c r="S91" s="47"/>
      <c r="T91" s="200"/>
      <c r="U91" s="32"/>
      <c r="V91" s="32"/>
      <c r="W91" s="1"/>
      <c r="X91" s="1"/>
      <c r="Y91" s="1"/>
      <c r="Z91" s="1"/>
    </row>
    <row r="92" spans="1:26" ht="15.75" customHeight="1" x14ac:dyDescent="0.2">
      <c r="A92" s="32"/>
      <c r="B92" s="32"/>
      <c r="C92" s="32"/>
      <c r="D92" s="32"/>
      <c r="E92" s="32"/>
      <c r="F92" s="32"/>
      <c r="G92" s="32"/>
      <c r="H92" s="32"/>
      <c r="I92" s="32"/>
      <c r="J92" s="32"/>
      <c r="K92" s="32"/>
      <c r="L92" s="32"/>
      <c r="M92" s="32"/>
      <c r="N92" s="32"/>
      <c r="O92" s="32"/>
      <c r="P92" s="34"/>
      <c r="Q92" s="32"/>
      <c r="R92" s="40"/>
      <c r="S92" s="47"/>
      <c r="T92" s="200"/>
      <c r="U92" s="32"/>
      <c r="V92" s="32"/>
      <c r="W92" s="1"/>
      <c r="X92" s="1"/>
      <c r="Y92" s="1"/>
      <c r="Z92" s="1"/>
    </row>
    <row r="93" spans="1:26" ht="15.75" customHeight="1" x14ac:dyDescent="0.2">
      <c r="A93" s="32"/>
      <c r="B93" s="32"/>
      <c r="C93" s="32"/>
      <c r="D93" s="32"/>
      <c r="E93" s="32"/>
      <c r="F93" s="32"/>
      <c r="G93" s="32"/>
      <c r="H93" s="32"/>
      <c r="I93" s="32"/>
      <c r="J93" s="32"/>
      <c r="K93" s="32"/>
      <c r="L93" s="32"/>
      <c r="M93" s="32"/>
      <c r="N93" s="32"/>
      <c r="O93" s="32"/>
      <c r="P93" s="34"/>
      <c r="Q93" s="32"/>
      <c r="R93" s="40"/>
      <c r="S93" s="47"/>
      <c r="T93" s="200"/>
      <c r="U93" s="32"/>
      <c r="V93" s="32"/>
      <c r="W93" s="1"/>
      <c r="X93" s="1"/>
      <c r="Y93" s="1"/>
      <c r="Z93" s="1"/>
    </row>
    <row r="94" spans="1:26" ht="15.75" customHeight="1" x14ac:dyDescent="0.2">
      <c r="A94" s="32"/>
      <c r="B94" s="32"/>
      <c r="C94" s="32"/>
      <c r="D94" s="32"/>
      <c r="E94" s="32"/>
      <c r="F94" s="32"/>
      <c r="G94" s="32"/>
      <c r="H94" s="32"/>
      <c r="I94" s="32"/>
      <c r="J94" s="32"/>
      <c r="K94" s="32"/>
      <c r="L94" s="32"/>
      <c r="M94" s="32"/>
      <c r="N94" s="32"/>
      <c r="O94" s="32"/>
      <c r="P94" s="34"/>
      <c r="Q94" s="32"/>
      <c r="R94" s="40"/>
      <c r="S94" s="47"/>
      <c r="T94" s="200"/>
      <c r="U94" s="32"/>
      <c r="V94" s="32"/>
      <c r="W94" s="1"/>
      <c r="X94" s="1"/>
      <c r="Y94" s="1"/>
      <c r="Z94" s="1"/>
    </row>
    <row r="95" spans="1:26" ht="15.75" customHeight="1" x14ac:dyDescent="0.2">
      <c r="A95" s="32"/>
      <c r="B95" s="32"/>
      <c r="C95" s="32"/>
      <c r="D95" s="32"/>
      <c r="E95" s="32"/>
      <c r="F95" s="32"/>
      <c r="G95" s="32"/>
      <c r="H95" s="32"/>
      <c r="I95" s="32"/>
      <c r="J95" s="32"/>
      <c r="K95" s="32"/>
      <c r="L95" s="32"/>
      <c r="M95" s="32"/>
      <c r="N95" s="32"/>
      <c r="O95" s="32"/>
      <c r="P95" s="34"/>
      <c r="Q95" s="32"/>
      <c r="R95" s="40"/>
      <c r="S95" s="47"/>
      <c r="T95" s="200"/>
      <c r="U95" s="32"/>
      <c r="V95" s="32"/>
      <c r="W95" s="1"/>
      <c r="X95" s="1"/>
      <c r="Y95" s="1"/>
      <c r="Z95" s="1"/>
    </row>
    <row r="96" spans="1:26" ht="15.75" customHeight="1" x14ac:dyDescent="0.2">
      <c r="A96" s="32"/>
      <c r="B96" s="32"/>
      <c r="C96" s="32"/>
      <c r="D96" s="32"/>
      <c r="E96" s="32"/>
      <c r="F96" s="32"/>
      <c r="G96" s="32"/>
      <c r="H96" s="32"/>
      <c r="I96" s="32"/>
      <c r="J96" s="32"/>
      <c r="K96" s="32"/>
      <c r="L96" s="32"/>
      <c r="M96" s="32"/>
      <c r="N96" s="32"/>
      <c r="O96" s="32"/>
      <c r="P96" s="34"/>
      <c r="Q96" s="32"/>
      <c r="R96" s="40"/>
      <c r="S96" s="47"/>
      <c r="T96" s="200"/>
      <c r="U96" s="32"/>
      <c r="V96" s="32"/>
      <c r="W96" s="1"/>
      <c r="X96" s="1"/>
      <c r="Y96" s="1"/>
      <c r="Z96" s="1"/>
    </row>
    <row r="97" spans="1:26" ht="15.75" customHeight="1" x14ac:dyDescent="0.2">
      <c r="A97" s="32"/>
      <c r="B97" s="32"/>
      <c r="C97" s="32"/>
      <c r="D97" s="32"/>
      <c r="E97" s="32"/>
      <c r="F97" s="32"/>
      <c r="G97" s="32"/>
      <c r="H97" s="32"/>
      <c r="I97" s="32"/>
      <c r="J97" s="32"/>
      <c r="K97" s="32"/>
      <c r="L97" s="32"/>
      <c r="M97" s="32"/>
      <c r="N97" s="32"/>
      <c r="O97" s="32"/>
      <c r="P97" s="34"/>
      <c r="Q97" s="32"/>
      <c r="R97" s="40"/>
      <c r="S97" s="47"/>
      <c r="T97" s="200"/>
      <c r="U97" s="32"/>
      <c r="V97" s="32"/>
      <c r="W97" s="1"/>
      <c r="X97" s="1"/>
      <c r="Y97" s="1"/>
      <c r="Z97" s="1"/>
    </row>
    <row r="98" spans="1:26" ht="15.75" customHeight="1" x14ac:dyDescent="0.2">
      <c r="A98" s="32"/>
      <c r="B98" s="32"/>
      <c r="C98" s="32"/>
      <c r="D98" s="32"/>
      <c r="E98" s="32"/>
      <c r="F98" s="32"/>
      <c r="G98" s="32"/>
      <c r="H98" s="32"/>
      <c r="I98" s="32"/>
      <c r="J98" s="32"/>
      <c r="K98" s="32"/>
      <c r="L98" s="32"/>
      <c r="M98" s="32"/>
      <c r="N98" s="32"/>
      <c r="O98" s="32"/>
      <c r="P98" s="34"/>
      <c r="Q98" s="32"/>
      <c r="R98" s="40"/>
      <c r="S98" s="47"/>
      <c r="T98" s="200"/>
      <c r="U98" s="32"/>
      <c r="V98" s="32"/>
      <c r="W98" s="1"/>
      <c r="X98" s="1"/>
      <c r="Y98" s="1"/>
      <c r="Z98" s="1"/>
    </row>
    <row r="99" spans="1:26" ht="15.75" customHeight="1" x14ac:dyDescent="0.2">
      <c r="A99" s="32"/>
      <c r="B99" s="32"/>
      <c r="C99" s="32"/>
      <c r="D99" s="32"/>
      <c r="E99" s="32"/>
      <c r="F99" s="32"/>
      <c r="G99" s="32"/>
      <c r="H99" s="32"/>
      <c r="I99" s="32"/>
      <c r="J99" s="32"/>
      <c r="K99" s="32"/>
      <c r="L99" s="32"/>
      <c r="M99" s="32"/>
      <c r="N99" s="32"/>
      <c r="O99" s="32"/>
      <c r="P99" s="34"/>
      <c r="Q99" s="32"/>
      <c r="R99" s="40"/>
      <c r="S99" s="47"/>
      <c r="T99" s="200"/>
      <c r="U99" s="32"/>
      <c r="V99" s="32"/>
      <c r="W99" s="1"/>
      <c r="X99" s="1"/>
      <c r="Y99" s="1"/>
      <c r="Z99" s="1"/>
    </row>
    <row r="100" spans="1:26" ht="15.75" customHeight="1" x14ac:dyDescent="0.2">
      <c r="A100" s="32"/>
      <c r="B100" s="32"/>
      <c r="C100" s="32"/>
      <c r="D100" s="32"/>
      <c r="E100" s="32"/>
      <c r="F100" s="32"/>
      <c r="G100" s="32"/>
      <c r="H100" s="32"/>
      <c r="I100" s="32"/>
      <c r="J100" s="32"/>
      <c r="K100" s="32"/>
      <c r="L100" s="32"/>
      <c r="M100" s="32"/>
      <c r="N100" s="32"/>
      <c r="O100" s="32"/>
      <c r="P100" s="34"/>
      <c r="Q100" s="32"/>
      <c r="R100" s="40"/>
      <c r="S100" s="47"/>
      <c r="T100" s="200"/>
      <c r="U100" s="32"/>
      <c r="V100" s="32"/>
      <c r="W100" s="1"/>
      <c r="X100" s="1"/>
      <c r="Y100" s="1"/>
      <c r="Z100" s="1"/>
    </row>
    <row r="101" spans="1:26" ht="15.75" customHeight="1" x14ac:dyDescent="0.2">
      <c r="A101" s="32"/>
      <c r="B101" s="32"/>
      <c r="C101" s="32"/>
      <c r="D101" s="32"/>
      <c r="E101" s="32"/>
      <c r="F101" s="32"/>
      <c r="G101" s="32"/>
      <c r="H101" s="32"/>
      <c r="I101" s="32"/>
      <c r="J101" s="32"/>
      <c r="K101" s="32"/>
      <c r="L101" s="32"/>
      <c r="M101" s="32"/>
      <c r="N101" s="32"/>
      <c r="O101" s="32"/>
      <c r="P101" s="34"/>
      <c r="Q101" s="32"/>
      <c r="R101" s="40"/>
      <c r="S101" s="47"/>
      <c r="T101" s="200"/>
      <c r="U101" s="32"/>
      <c r="V101" s="32"/>
      <c r="W101" s="1"/>
      <c r="X101" s="1"/>
      <c r="Y101" s="1"/>
      <c r="Z101" s="1"/>
    </row>
    <row r="102" spans="1:26" ht="15.75" customHeight="1" x14ac:dyDescent="0.2">
      <c r="A102" s="32"/>
      <c r="B102" s="32"/>
      <c r="C102" s="32"/>
      <c r="D102" s="32"/>
      <c r="E102" s="32"/>
      <c r="F102" s="32"/>
      <c r="G102" s="32"/>
      <c r="H102" s="32"/>
      <c r="I102" s="32"/>
      <c r="J102" s="32"/>
      <c r="K102" s="32"/>
      <c r="L102" s="32"/>
      <c r="M102" s="32"/>
      <c r="N102" s="32"/>
      <c r="O102" s="32"/>
      <c r="P102" s="34"/>
      <c r="Q102" s="32"/>
      <c r="R102" s="40"/>
      <c r="S102" s="47"/>
      <c r="T102" s="200"/>
      <c r="U102" s="32"/>
      <c r="V102" s="32"/>
      <c r="W102" s="1"/>
      <c r="X102" s="1"/>
      <c r="Y102" s="1"/>
      <c r="Z102" s="1"/>
    </row>
    <row r="103" spans="1:26" ht="15.75" customHeight="1" x14ac:dyDescent="0.2">
      <c r="A103" s="32"/>
      <c r="B103" s="32"/>
      <c r="C103" s="32"/>
      <c r="D103" s="32"/>
      <c r="E103" s="32"/>
      <c r="F103" s="32"/>
      <c r="G103" s="32"/>
      <c r="H103" s="32"/>
      <c r="I103" s="32"/>
      <c r="J103" s="32"/>
      <c r="K103" s="32"/>
      <c r="L103" s="32"/>
      <c r="M103" s="32"/>
      <c r="N103" s="32"/>
      <c r="O103" s="32"/>
      <c r="P103" s="34"/>
      <c r="Q103" s="32"/>
      <c r="R103" s="40"/>
      <c r="S103" s="47"/>
      <c r="T103" s="200"/>
      <c r="U103" s="32"/>
      <c r="V103" s="32"/>
      <c r="W103" s="1"/>
      <c r="X103" s="1"/>
      <c r="Y103" s="1"/>
      <c r="Z103" s="1"/>
    </row>
    <row r="104" spans="1:26" ht="15.75" customHeight="1" x14ac:dyDescent="0.2">
      <c r="A104" s="32"/>
      <c r="B104" s="32"/>
      <c r="C104" s="32"/>
      <c r="D104" s="32"/>
      <c r="E104" s="32"/>
      <c r="F104" s="32"/>
      <c r="G104" s="32"/>
      <c r="H104" s="32"/>
      <c r="I104" s="32"/>
      <c r="J104" s="32"/>
      <c r="K104" s="32"/>
      <c r="L104" s="32"/>
      <c r="M104" s="32"/>
      <c r="N104" s="32"/>
      <c r="O104" s="32"/>
      <c r="P104" s="34"/>
      <c r="Q104" s="32"/>
      <c r="R104" s="40"/>
      <c r="S104" s="47"/>
      <c r="T104" s="200"/>
      <c r="U104" s="32"/>
      <c r="V104" s="32"/>
      <c r="W104" s="1"/>
      <c r="X104" s="1"/>
      <c r="Y104" s="1"/>
      <c r="Z104" s="1"/>
    </row>
    <row r="105" spans="1:26" ht="15.75" customHeight="1" x14ac:dyDescent="0.2">
      <c r="A105" s="32"/>
      <c r="B105" s="32"/>
      <c r="C105" s="32"/>
      <c r="D105" s="32"/>
      <c r="E105" s="32"/>
      <c r="F105" s="32"/>
      <c r="G105" s="32"/>
      <c r="H105" s="32"/>
      <c r="I105" s="32"/>
      <c r="J105" s="32"/>
      <c r="K105" s="32"/>
      <c r="L105" s="32"/>
      <c r="M105" s="32"/>
      <c r="N105" s="32"/>
      <c r="O105" s="32"/>
      <c r="P105" s="34"/>
      <c r="Q105" s="32"/>
      <c r="R105" s="40"/>
      <c r="S105" s="47"/>
      <c r="T105" s="200"/>
      <c r="U105" s="32"/>
      <c r="V105" s="32"/>
      <c r="W105" s="1"/>
      <c r="X105" s="1"/>
      <c r="Y105" s="1"/>
      <c r="Z105" s="1"/>
    </row>
    <row r="106" spans="1:26" ht="15.75" customHeight="1" x14ac:dyDescent="0.2">
      <c r="A106" s="32"/>
      <c r="B106" s="32"/>
      <c r="C106" s="32"/>
      <c r="D106" s="32"/>
      <c r="E106" s="32"/>
      <c r="F106" s="32"/>
      <c r="G106" s="32"/>
      <c r="H106" s="32"/>
      <c r="I106" s="32"/>
      <c r="J106" s="32"/>
      <c r="K106" s="32"/>
      <c r="L106" s="32"/>
      <c r="M106" s="32"/>
      <c r="N106" s="32"/>
      <c r="O106" s="32"/>
      <c r="P106" s="34"/>
      <c r="Q106" s="32"/>
      <c r="R106" s="40"/>
      <c r="S106" s="47"/>
      <c r="T106" s="200"/>
      <c r="U106" s="32"/>
      <c r="V106" s="32"/>
      <c r="W106" s="1"/>
      <c r="X106" s="1"/>
      <c r="Y106" s="1"/>
      <c r="Z106" s="1"/>
    </row>
    <row r="107" spans="1:26" ht="15.75" customHeight="1" x14ac:dyDescent="0.2">
      <c r="A107" s="32"/>
      <c r="B107" s="32"/>
      <c r="C107" s="32"/>
      <c r="D107" s="32"/>
      <c r="E107" s="32"/>
      <c r="F107" s="32"/>
      <c r="G107" s="32"/>
      <c r="H107" s="32"/>
      <c r="I107" s="32"/>
      <c r="J107" s="32"/>
      <c r="K107" s="32"/>
      <c r="L107" s="32"/>
      <c r="M107" s="32"/>
      <c r="N107" s="32"/>
      <c r="O107" s="32"/>
      <c r="P107" s="34"/>
      <c r="Q107" s="32"/>
      <c r="R107" s="40"/>
      <c r="S107" s="47"/>
      <c r="T107" s="200"/>
      <c r="U107" s="32"/>
      <c r="V107" s="32"/>
      <c r="W107" s="1"/>
      <c r="X107" s="1"/>
      <c r="Y107" s="1"/>
      <c r="Z107" s="1"/>
    </row>
    <row r="108" spans="1:26" ht="15.75" customHeight="1" x14ac:dyDescent="0.2">
      <c r="A108" s="32"/>
      <c r="B108" s="32"/>
      <c r="C108" s="32"/>
      <c r="D108" s="32"/>
      <c r="E108" s="32"/>
      <c r="F108" s="32"/>
      <c r="G108" s="32"/>
      <c r="H108" s="32"/>
      <c r="I108" s="32"/>
      <c r="J108" s="32"/>
      <c r="K108" s="32"/>
      <c r="L108" s="32"/>
      <c r="M108" s="32"/>
      <c r="N108" s="32"/>
      <c r="O108" s="32"/>
      <c r="P108" s="34"/>
      <c r="Q108" s="32"/>
      <c r="R108" s="40"/>
      <c r="S108" s="47"/>
      <c r="T108" s="200"/>
      <c r="U108" s="32"/>
      <c r="V108" s="32"/>
      <c r="W108" s="1"/>
      <c r="X108" s="1"/>
      <c r="Y108" s="1"/>
      <c r="Z108" s="1"/>
    </row>
    <row r="109" spans="1:26" ht="15.75" customHeight="1" x14ac:dyDescent="0.2">
      <c r="A109" s="32"/>
      <c r="B109" s="32"/>
      <c r="C109" s="32"/>
      <c r="D109" s="32"/>
      <c r="E109" s="32"/>
      <c r="F109" s="32"/>
      <c r="G109" s="32"/>
      <c r="H109" s="32"/>
      <c r="I109" s="32"/>
      <c r="J109" s="32"/>
      <c r="K109" s="32"/>
      <c r="L109" s="32"/>
      <c r="M109" s="32"/>
      <c r="N109" s="32"/>
      <c r="O109" s="32"/>
      <c r="P109" s="34"/>
      <c r="Q109" s="32"/>
      <c r="R109" s="40"/>
      <c r="S109" s="47"/>
      <c r="T109" s="200"/>
      <c r="U109" s="32"/>
      <c r="V109" s="32"/>
      <c r="W109" s="1"/>
      <c r="X109" s="1"/>
      <c r="Y109" s="1"/>
      <c r="Z109" s="1"/>
    </row>
    <row r="110" spans="1:26" ht="15.75" customHeight="1" x14ac:dyDescent="0.2">
      <c r="A110" s="32"/>
      <c r="B110" s="32"/>
      <c r="C110" s="32"/>
      <c r="D110" s="32"/>
      <c r="E110" s="32"/>
      <c r="F110" s="32"/>
      <c r="G110" s="32"/>
      <c r="H110" s="32"/>
      <c r="I110" s="32"/>
      <c r="J110" s="32"/>
      <c r="K110" s="32"/>
      <c r="L110" s="32"/>
      <c r="M110" s="32"/>
      <c r="N110" s="32"/>
      <c r="O110" s="32"/>
      <c r="P110" s="34"/>
      <c r="Q110" s="32"/>
      <c r="R110" s="40"/>
      <c r="S110" s="47"/>
      <c r="T110" s="200"/>
      <c r="U110" s="32"/>
      <c r="V110" s="32"/>
      <c r="W110" s="1"/>
      <c r="X110" s="1"/>
      <c r="Y110" s="1"/>
      <c r="Z110" s="1"/>
    </row>
    <row r="111" spans="1:26" ht="15.75" customHeight="1" x14ac:dyDescent="0.2">
      <c r="A111" s="32"/>
      <c r="B111" s="32"/>
      <c r="C111" s="32"/>
      <c r="D111" s="32"/>
      <c r="E111" s="32"/>
      <c r="F111" s="32"/>
      <c r="G111" s="32"/>
      <c r="H111" s="32"/>
      <c r="I111" s="32"/>
      <c r="J111" s="32"/>
      <c r="K111" s="32"/>
      <c r="L111" s="32"/>
      <c r="M111" s="32"/>
      <c r="N111" s="32"/>
      <c r="O111" s="32"/>
      <c r="P111" s="34"/>
      <c r="Q111" s="32"/>
      <c r="R111" s="40"/>
      <c r="S111" s="47"/>
      <c r="T111" s="200"/>
      <c r="U111" s="32"/>
      <c r="V111" s="32"/>
      <c r="W111" s="1"/>
      <c r="X111" s="1"/>
      <c r="Y111" s="1"/>
      <c r="Z111" s="1"/>
    </row>
    <row r="112" spans="1:26" ht="15.75" customHeight="1" x14ac:dyDescent="0.2">
      <c r="A112" s="32"/>
      <c r="B112" s="32"/>
      <c r="C112" s="32"/>
      <c r="D112" s="32"/>
      <c r="E112" s="32"/>
      <c r="F112" s="32"/>
      <c r="G112" s="32"/>
      <c r="H112" s="32"/>
      <c r="I112" s="32"/>
      <c r="J112" s="32"/>
      <c r="K112" s="32"/>
      <c r="L112" s="32"/>
      <c r="M112" s="32"/>
      <c r="N112" s="32"/>
      <c r="O112" s="32"/>
      <c r="P112" s="34"/>
      <c r="Q112" s="32"/>
      <c r="R112" s="40"/>
      <c r="S112" s="47"/>
      <c r="T112" s="200"/>
      <c r="U112" s="32"/>
      <c r="V112" s="32"/>
      <c r="W112" s="1"/>
      <c r="X112" s="1"/>
      <c r="Y112" s="1"/>
      <c r="Z112" s="1"/>
    </row>
    <row r="113" spans="1:26" ht="15.75" customHeight="1" x14ac:dyDescent="0.2">
      <c r="A113" s="32"/>
      <c r="B113" s="32"/>
      <c r="C113" s="32"/>
      <c r="D113" s="32"/>
      <c r="E113" s="32"/>
      <c r="F113" s="32"/>
      <c r="G113" s="32"/>
      <c r="H113" s="32"/>
      <c r="I113" s="32"/>
      <c r="J113" s="32"/>
      <c r="K113" s="32"/>
      <c r="L113" s="32"/>
      <c r="M113" s="32"/>
      <c r="N113" s="32"/>
      <c r="O113" s="32"/>
      <c r="P113" s="34"/>
      <c r="Q113" s="32"/>
      <c r="R113" s="40"/>
      <c r="S113" s="47"/>
      <c r="T113" s="200"/>
      <c r="U113" s="32"/>
      <c r="V113" s="32"/>
      <c r="W113" s="1"/>
      <c r="X113" s="1"/>
      <c r="Y113" s="1"/>
      <c r="Z113" s="1"/>
    </row>
    <row r="114" spans="1:26" ht="15.75" customHeight="1" x14ac:dyDescent="0.2">
      <c r="A114" s="32"/>
      <c r="B114" s="32"/>
      <c r="C114" s="32"/>
      <c r="D114" s="32"/>
      <c r="E114" s="32"/>
      <c r="F114" s="32"/>
      <c r="G114" s="32"/>
      <c r="H114" s="32"/>
      <c r="I114" s="32"/>
      <c r="J114" s="32"/>
      <c r="K114" s="32"/>
      <c r="L114" s="32"/>
      <c r="M114" s="32"/>
      <c r="N114" s="32"/>
      <c r="O114" s="32"/>
      <c r="P114" s="34"/>
      <c r="Q114" s="32"/>
      <c r="R114" s="40"/>
      <c r="S114" s="47"/>
      <c r="T114" s="200"/>
      <c r="U114" s="32"/>
      <c r="V114" s="32"/>
      <c r="W114" s="1"/>
      <c r="X114" s="1"/>
      <c r="Y114" s="1"/>
      <c r="Z114" s="1"/>
    </row>
    <row r="115" spans="1:26" ht="15.75" customHeight="1" x14ac:dyDescent="0.2">
      <c r="A115" s="32"/>
      <c r="B115" s="32"/>
      <c r="C115" s="32"/>
      <c r="D115" s="32"/>
      <c r="E115" s="32"/>
      <c r="F115" s="32"/>
      <c r="G115" s="32"/>
      <c r="H115" s="32"/>
      <c r="I115" s="32"/>
      <c r="J115" s="32"/>
      <c r="K115" s="32"/>
      <c r="L115" s="32"/>
      <c r="M115" s="32"/>
      <c r="N115" s="32"/>
      <c r="O115" s="32"/>
      <c r="P115" s="34"/>
      <c r="Q115" s="32"/>
      <c r="R115" s="40"/>
      <c r="S115" s="47"/>
      <c r="T115" s="200"/>
      <c r="U115" s="32"/>
      <c r="V115" s="32"/>
      <c r="W115" s="1"/>
      <c r="X115" s="1"/>
      <c r="Y115" s="1"/>
      <c r="Z115" s="1"/>
    </row>
    <row r="116" spans="1:26" ht="15.75" customHeight="1" x14ac:dyDescent="0.2">
      <c r="A116" s="32"/>
      <c r="B116" s="32"/>
      <c r="C116" s="32"/>
      <c r="D116" s="32"/>
      <c r="E116" s="32"/>
      <c r="F116" s="32"/>
      <c r="G116" s="32"/>
      <c r="H116" s="32"/>
      <c r="I116" s="32"/>
      <c r="J116" s="32"/>
      <c r="K116" s="32"/>
      <c r="L116" s="32"/>
      <c r="M116" s="32"/>
      <c r="N116" s="32"/>
      <c r="O116" s="32"/>
      <c r="P116" s="34"/>
      <c r="Q116" s="32"/>
      <c r="R116" s="40"/>
      <c r="S116" s="47"/>
      <c r="T116" s="200"/>
      <c r="U116" s="32"/>
      <c r="V116" s="32"/>
      <c r="W116" s="1"/>
      <c r="X116" s="1"/>
      <c r="Y116" s="1"/>
      <c r="Z116" s="1"/>
    </row>
    <row r="117" spans="1:26" ht="15.75" customHeight="1" x14ac:dyDescent="0.2">
      <c r="A117" s="32"/>
      <c r="B117" s="32"/>
      <c r="C117" s="32"/>
      <c r="D117" s="32"/>
      <c r="E117" s="32"/>
      <c r="F117" s="32"/>
      <c r="G117" s="32"/>
      <c r="H117" s="32"/>
      <c r="I117" s="32"/>
      <c r="J117" s="32"/>
      <c r="K117" s="32"/>
      <c r="L117" s="32"/>
      <c r="M117" s="32"/>
      <c r="N117" s="32"/>
      <c r="O117" s="32"/>
      <c r="P117" s="34"/>
      <c r="Q117" s="32"/>
      <c r="R117" s="40"/>
      <c r="S117" s="47"/>
      <c r="T117" s="200"/>
      <c r="U117" s="32"/>
      <c r="V117" s="32"/>
      <c r="W117" s="1"/>
      <c r="X117" s="1"/>
      <c r="Y117" s="1"/>
      <c r="Z117" s="1"/>
    </row>
    <row r="118" spans="1:26" ht="15.75" customHeight="1" x14ac:dyDescent="0.2">
      <c r="A118" s="32"/>
      <c r="B118" s="32"/>
      <c r="C118" s="32"/>
      <c r="D118" s="32"/>
      <c r="E118" s="32"/>
      <c r="F118" s="32"/>
      <c r="G118" s="32"/>
      <c r="H118" s="32"/>
      <c r="I118" s="32"/>
      <c r="J118" s="32"/>
      <c r="K118" s="32"/>
      <c r="L118" s="32"/>
      <c r="M118" s="32"/>
      <c r="N118" s="32"/>
      <c r="O118" s="32"/>
      <c r="P118" s="34"/>
      <c r="Q118" s="32"/>
      <c r="R118" s="40"/>
      <c r="S118" s="47"/>
      <c r="T118" s="200"/>
      <c r="U118" s="32"/>
      <c r="V118" s="32"/>
      <c r="W118" s="1"/>
      <c r="X118" s="1"/>
      <c r="Y118" s="1"/>
      <c r="Z118" s="1"/>
    </row>
    <row r="119" spans="1:26" ht="15.75" customHeight="1" x14ac:dyDescent="0.2">
      <c r="A119" s="32"/>
      <c r="B119" s="32"/>
      <c r="C119" s="32"/>
      <c r="D119" s="32"/>
      <c r="E119" s="32"/>
      <c r="F119" s="32"/>
      <c r="G119" s="32"/>
      <c r="H119" s="32"/>
      <c r="I119" s="32"/>
      <c r="J119" s="32"/>
      <c r="K119" s="32"/>
      <c r="L119" s="32"/>
      <c r="M119" s="32"/>
      <c r="N119" s="32"/>
      <c r="O119" s="32"/>
      <c r="P119" s="34"/>
      <c r="Q119" s="32"/>
      <c r="R119" s="40"/>
      <c r="S119" s="47"/>
      <c r="T119" s="200"/>
      <c r="U119" s="32"/>
      <c r="V119" s="32"/>
      <c r="W119" s="1"/>
      <c r="X119" s="1"/>
      <c r="Y119" s="1"/>
      <c r="Z119" s="1"/>
    </row>
    <row r="120" spans="1:26" ht="15.75" customHeight="1" x14ac:dyDescent="0.2">
      <c r="A120" s="32"/>
      <c r="B120" s="32"/>
      <c r="C120" s="32"/>
      <c r="D120" s="32"/>
      <c r="E120" s="32"/>
      <c r="F120" s="32"/>
      <c r="G120" s="32"/>
      <c r="H120" s="32"/>
      <c r="I120" s="32"/>
      <c r="J120" s="32"/>
      <c r="K120" s="32"/>
      <c r="L120" s="32"/>
      <c r="M120" s="32"/>
      <c r="N120" s="32"/>
      <c r="O120" s="32"/>
      <c r="P120" s="34"/>
      <c r="Q120" s="32"/>
      <c r="R120" s="40"/>
      <c r="S120" s="47"/>
      <c r="T120" s="200"/>
      <c r="U120" s="32"/>
      <c r="V120" s="32"/>
      <c r="W120" s="1"/>
      <c r="X120" s="1"/>
      <c r="Y120" s="1"/>
      <c r="Z120" s="1"/>
    </row>
    <row r="121" spans="1:26" ht="15.75" customHeight="1" x14ac:dyDescent="0.2">
      <c r="A121" s="32"/>
      <c r="B121" s="32"/>
      <c r="C121" s="32"/>
      <c r="D121" s="32"/>
      <c r="E121" s="32"/>
      <c r="F121" s="32"/>
      <c r="G121" s="32"/>
      <c r="H121" s="32"/>
      <c r="I121" s="32"/>
      <c r="J121" s="32"/>
      <c r="K121" s="32"/>
      <c r="L121" s="32"/>
      <c r="M121" s="32"/>
      <c r="N121" s="32"/>
      <c r="O121" s="32"/>
      <c r="P121" s="34"/>
      <c r="Q121" s="32"/>
      <c r="R121" s="40"/>
      <c r="S121" s="47"/>
      <c r="T121" s="200"/>
      <c r="U121" s="32"/>
      <c r="V121" s="32"/>
      <c r="W121" s="1"/>
      <c r="X121" s="1"/>
      <c r="Y121" s="1"/>
      <c r="Z121" s="1"/>
    </row>
    <row r="122" spans="1:26" ht="15.75" customHeight="1" x14ac:dyDescent="0.2">
      <c r="A122" s="32"/>
      <c r="B122" s="32"/>
      <c r="C122" s="32"/>
      <c r="D122" s="32"/>
      <c r="E122" s="32"/>
      <c r="F122" s="32"/>
      <c r="G122" s="32"/>
      <c r="H122" s="32"/>
      <c r="I122" s="32"/>
      <c r="J122" s="32"/>
      <c r="K122" s="32"/>
      <c r="L122" s="32"/>
      <c r="M122" s="32"/>
      <c r="N122" s="32"/>
      <c r="O122" s="32"/>
      <c r="P122" s="34"/>
      <c r="Q122" s="32"/>
      <c r="R122" s="40"/>
      <c r="S122" s="47"/>
      <c r="T122" s="200"/>
      <c r="U122" s="32"/>
      <c r="V122" s="32"/>
      <c r="W122" s="1"/>
      <c r="X122" s="1"/>
      <c r="Y122" s="1"/>
      <c r="Z122" s="1"/>
    </row>
    <row r="123" spans="1:26" ht="15.75" customHeight="1" x14ac:dyDescent="0.2">
      <c r="A123" s="32"/>
      <c r="B123" s="32"/>
      <c r="C123" s="32"/>
      <c r="D123" s="32"/>
      <c r="E123" s="32"/>
      <c r="F123" s="32"/>
      <c r="G123" s="32"/>
      <c r="H123" s="32"/>
      <c r="I123" s="32"/>
      <c r="J123" s="32"/>
      <c r="K123" s="32"/>
      <c r="L123" s="32"/>
      <c r="M123" s="32"/>
      <c r="N123" s="32"/>
      <c r="O123" s="32"/>
      <c r="P123" s="34"/>
      <c r="Q123" s="32"/>
      <c r="R123" s="40"/>
      <c r="S123" s="47"/>
      <c r="T123" s="200"/>
      <c r="U123" s="32"/>
      <c r="V123" s="32"/>
      <c r="W123" s="1"/>
      <c r="X123" s="1"/>
      <c r="Y123" s="1"/>
      <c r="Z123" s="1"/>
    </row>
    <row r="124" spans="1:26" ht="15.75" customHeight="1" x14ac:dyDescent="0.2">
      <c r="A124" s="32"/>
      <c r="B124" s="32"/>
      <c r="C124" s="32"/>
      <c r="D124" s="32"/>
      <c r="E124" s="32"/>
      <c r="F124" s="32"/>
      <c r="G124" s="32"/>
      <c r="H124" s="32"/>
      <c r="I124" s="32"/>
      <c r="J124" s="32"/>
      <c r="K124" s="32"/>
      <c r="L124" s="32"/>
      <c r="M124" s="32"/>
      <c r="N124" s="32"/>
      <c r="O124" s="32"/>
      <c r="P124" s="34"/>
      <c r="Q124" s="32"/>
      <c r="R124" s="40"/>
      <c r="S124" s="47"/>
      <c r="T124" s="200"/>
      <c r="U124" s="32"/>
      <c r="V124" s="32"/>
      <c r="W124" s="1"/>
      <c r="X124" s="1"/>
      <c r="Y124" s="1"/>
      <c r="Z124" s="1"/>
    </row>
    <row r="125" spans="1:26" ht="15.75" customHeight="1" x14ac:dyDescent="0.2">
      <c r="A125" s="32"/>
      <c r="B125" s="32"/>
      <c r="C125" s="32"/>
      <c r="D125" s="32"/>
      <c r="E125" s="32"/>
      <c r="F125" s="32"/>
      <c r="G125" s="32"/>
      <c r="H125" s="32"/>
      <c r="I125" s="32"/>
      <c r="J125" s="32"/>
      <c r="K125" s="32"/>
      <c r="L125" s="32"/>
      <c r="M125" s="32"/>
      <c r="N125" s="32"/>
      <c r="O125" s="32"/>
      <c r="P125" s="34"/>
      <c r="Q125" s="32"/>
      <c r="R125" s="40"/>
      <c r="S125" s="47"/>
      <c r="T125" s="200"/>
      <c r="U125" s="32"/>
      <c r="V125" s="32"/>
      <c r="W125" s="1"/>
      <c r="X125" s="1"/>
      <c r="Y125" s="1"/>
      <c r="Z125" s="1"/>
    </row>
    <row r="126" spans="1:26" ht="15.75" customHeight="1" x14ac:dyDescent="0.2">
      <c r="A126" s="32"/>
      <c r="B126" s="32"/>
      <c r="C126" s="32"/>
      <c r="D126" s="32"/>
      <c r="E126" s="32"/>
      <c r="F126" s="32"/>
      <c r="G126" s="32"/>
      <c r="H126" s="32"/>
      <c r="I126" s="32"/>
      <c r="J126" s="32"/>
      <c r="K126" s="32"/>
      <c r="L126" s="32"/>
      <c r="M126" s="32"/>
      <c r="N126" s="32"/>
      <c r="O126" s="32"/>
      <c r="P126" s="34"/>
      <c r="Q126" s="32"/>
      <c r="R126" s="40"/>
      <c r="S126" s="47"/>
      <c r="T126" s="200"/>
      <c r="U126" s="32"/>
      <c r="V126" s="32"/>
      <c r="W126" s="1"/>
      <c r="X126" s="1"/>
      <c r="Y126" s="1"/>
      <c r="Z126" s="1"/>
    </row>
    <row r="127" spans="1:26" ht="15.75" customHeight="1" x14ac:dyDescent="0.2">
      <c r="A127" s="32"/>
      <c r="B127" s="32"/>
      <c r="C127" s="32"/>
      <c r="D127" s="32"/>
      <c r="E127" s="32"/>
      <c r="F127" s="32"/>
      <c r="G127" s="32"/>
      <c r="H127" s="32"/>
      <c r="I127" s="32"/>
      <c r="J127" s="32"/>
      <c r="K127" s="32"/>
      <c r="L127" s="32"/>
      <c r="M127" s="32"/>
      <c r="N127" s="32"/>
      <c r="O127" s="32"/>
      <c r="P127" s="34"/>
      <c r="Q127" s="32"/>
      <c r="R127" s="40"/>
      <c r="S127" s="47"/>
      <c r="T127" s="200"/>
      <c r="U127" s="32"/>
      <c r="V127" s="32"/>
      <c r="W127" s="1"/>
      <c r="X127" s="1"/>
      <c r="Y127" s="1"/>
      <c r="Z127" s="1"/>
    </row>
    <row r="128" spans="1:26" ht="15.75" customHeight="1" x14ac:dyDescent="0.2">
      <c r="A128" s="32"/>
      <c r="B128" s="32"/>
      <c r="C128" s="32"/>
      <c r="D128" s="32"/>
      <c r="E128" s="32"/>
      <c r="F128" s="32"/>
      <c r="G128" s="32"/>
      <c r="H128" s="32"/>
      <c r="I128" s="32"/>
      <c r="J128" s="32"/>
      <c r="K128" s="32"/>
      <c r="L128" s="32"/>
      <c r="M128" s="32"/>
      <c r="N128" s="32"/>
      <c r="O128" s="32"/>
      <c r="P128" s="34"/>
      <c r="Q128" s="32"/>
      <c r="R128" s="40"/>
      <c r="S128" s="47"/>
      <c r="T128" s="200"/>
      <c r="U128" s="32"/>
      <c r="V128" s="32"/>
      <c r="W128" s="1"/>
      <c r="X128" s="1"/>
      <c r="Y128" s="1"/>
      <c r="Z128" s="1"/>
    </row>
    <row r="129" spans="1:26" ht="15.75" customHeight="1" x14ac:dyDescent="0.2">
      <c r="A129" s="32"/>
      <c r="B129" s="32"/>
      <c r="C129" s="32"/>
      <c r="D129" s="32"/>
      <c r="E129" s="32"/>
      <c r="F129" s="32"/>
      <c r="G129" s="32"/>
      <c r="H129" s="32"/>
      <c r="I129" s="32"/>
      <c r="J129" s="32"/>
      <c r="K129" s="32"/>
      <c r="L129" s="32"/>
      <c r="M129" s="32"/>
      <c r="N129" s="32"/>
      <c r="O129" s="32"/>
      <c r="P129" s="34"/>
      <c r="Q129" s="32"/>
      <c r="R129" s="40"/>
      <c r="S129" s="47"/>
      <c r="T129" s="200"/>
      <c r="U129" s="32"/>
      <c r="V129" s="32"/>
      <c r="W129" s="1"/>
      <c r="X129" s="1"/>
      <c r="Y129" s="1"/>
      <c r="Z129" s="1"/>
    </row>
    <row r="130" spans="1:26" ht="15.75" customHeight="1" x14ac:dyDescent="0.2">
      <c r="A130" s="32"/>
      <c r="B130" s="32"/>
      <c r="C130" s="32"/>
      <c r="D130" s="32"/>
      <c r="E130" s="32"/>
      <c r="F130" s="32"/>
      <c r="G130" s="32"/>
      <c r="H130" s="32"/>
      <c r="I130" s="32"/>
      <c r="J130" s="32"/>
      <c r="K130" s="32"/>
      <c r="L130" s="32"/>
      <c r="M130" s="32"/>
      <c r="N130" s="32"/>
      <c r="O130" s="32"/>
      <c r="P130" s="34"/>
      <c r="Q130" s="32"/>
      <c r="R130" s="40"/>
      <c r="S130" s="47"/>
      <c r="T130" s="200"/>
      <c r="U130" s="32"/>
      <c r="V130" s="32"/>
      <c r="W130" s="1"/>
      <c r="X130" s="1"/>
      <c r="Y130" s="1"/>
      <c r="Z130" s="1"/>
    </row>
    <row r="131" spans="1:26" ht="15.75" customHeight="1" x14ac:dyDescent="0.2">
      <c r="A131" s="32"/>
      <c r="B131" s="32"/>
      <c r="C131" s="32"/>
      <c r="D131" s="32"/>
      <c r="E131" s="32"/>
      <c r="F131" s="32"/>
      <c r="G131" s="32"/>
      <c r="H131" s="32"/>
      <c r="I131" s="32"/>
      <c r="J131" s="32"/>
      <c r="K131" s="32"/>
      <c r="L131" s="32"/>
      <c r="M131" s="32"/>
      <c r="N131" s="32"/>
      <c r="O131" s="32"/>
      <c r="P131" s="34"/>
      <c r="Q131" s="50"/>
      <c r="R131" s="50"/>
      <c r="S131" s="51"/>
      <c r="T131" s="201"/>
      <c r="U131" s="50"/>
      <c r="V131" s="50"/>
      <c r="W131" s="1"/>
      <c r="X131" s="1"/>
      <c r="Y131" s="1"/>
      <c r="Z131" s="1"/>
    </row>
    <row r="132" spans="1:26" ht="15.75" customHeight="1" x14ac:dyDescent="0.2">
      <c r="A132" s="32"/>
      <c r="B132" s="32"/>
      <c r="C132" s="32"/>
      <c r="D132" s="32"/>
      <c r="E132" s="32"/>
      <c r="F132" s="32"/>
      <c r="G132" s="32"/>
      <c r="H132" s="32"/>
      <c r="I132" s="32"/>
      <c r="J132" s="32"/>
      <c r="K132" s="32"/>
      <c r="L132" s="32"/>
      <c r="M132" s="32"/>
      <c r="N132" s="32"/>
      <c r="O132" s="32"/>
      <c r="P132" s="34"/>
      <c r="Q132" s="50"/>
      <c r="R132" s="50"/>
      <c r="S132" s="51"/>
      <c r="T132" s="201"/>
      <c r="U132" s="50"/>
      <c r="V132" s="50"/>
      <c r="W132" s="1"/>
      <c r="X132" s="1"/>
      <c r="Y132" s="1"/>
      <c r="Z132" s="1"/>
    </row>
    <row r="133" spans="1:26" ht="15.75" customHeight="1" x14ac:dyDescent="0.2">
      <c r="A133" s="32"/>
      <c r="B133" s="32"/>
      <c r="C133" s="32"/>
      <c r="D133" s="32"/>
      <c r="E133" s="32"/>
      <c r="F133" s="32"/>
      <c r="G133" s="32"/>
      <c r="H133" s="32"/>
      <c r="I133" s="32"/>
      <c r="J133" s="32"/>
      <c r="K133" s="32"/>
      <c r="L133" s="32"/>
      <c r="M133" s="32"/>
      <c r="N133" s="32"/>
      <c r="O133" s="32"/>
      <c r="P133" s="34"/>
      <c r="Q133" s="50"/>
      <c r="R133" s="50"/>
      <c r="S133" s="51"/>
      <c r="T133" s="201"/>
      <c r="U133" s="50"/>
      <c r="V133" s="50"/>
      <c r="W133" s="1"/>
      <c r="X133" s="1"/>
      <c r="Y133" s="1"/>
      <c r="Z133" s="1"/>
    </row>
    <row r="134" spans="1:26" ht="15.75" customHeight="1" x14ac:dyDescent="0.2">
      <c r="A134" s="32"/>
      <c r="B134" s="32"/>
      <c r="C134" s="32"/>
      <c r="D134" s="32"/>
      <c r="E134" s="32"/>
      <c r="F134" s="32"/>
      <c r="G134" s="32"/>
      <c r="H134" s="32"/>
      <c r="I134" s="32"/>
      <c r="J134" s="32"/>
      <c r="K134" s="32"/>
      <c r="L134" s="32"/>
      <c r="M134" s="32"/>
      <c r="N134" s="32"/>
      <c r="O134" s="32"/>
      <c r="P134" s="34"/>
      <c r="Q134" s="50"/>
      <c r="R134" s="50"/>
      <c r="S134" s="51"/>
      <c r="T134" s="201"/>
      <c r="U134" s="50"/>
      <c r="V134" s="50"/>
      <c r="W134" s="1"/>
      <c r="X134" s="1"/>
      <c r="Y134" s="1"/>
      <c r="Z134" s="1"/>
    </row>
    <row r="135" spans="1:26" ht="15.75" customHeight="1" x14ac:dyDescent="0.2">
      <c r="A135" s="32"/>
      <c r="B135" s="32"/>
      <c r="C135" s="32"/>
      <c r="D135" s="32"/>
      <c r="E135" s="32"/>
      <c r="F135" s="32"/>
      <c r="G135" s="32"/>
      <c r="H135" s="32"/>
      <c r="I135" s="32"/>
      <c r="J135" s="32"/>
      <c r="K135" s="32"/>
      <c r="L135" s="32"/>
      <c r="M135" s="32"/>
      <c r="N135" s="32"/>
      <c r="O135" s="32"/>
      <c r="P135" s="34"/>
      <c r="Q135" s="50"/>
      <c r="R135" s="50"/>
      <c r="S135" s="51"/>
      <c r="T135" s="201"/>
      <c r="U135" s="50"/>
      <c r="V135" s="50"/>
      <c r="W135" s="1"/>
      <c r="X135" s="1"/>
      <c r="Y135" s="1"/>
      <c r="Z135" s="1"/>
    </row>
    <row r="136" spans="1:26" ht="15.75" customHeight="1" x14ac:dyDescent="0.2">
      <c r="A136" s="32"/>
      <c r="B136" s="32"/>
      <c r="C136" s="32"/>
      <c r="D136" s="32"/>
      <c r="E136" s="32"/>
      <c r="F136" s="32"/>
      <c r="G136" s="32"/>
      <c r="H136" s="32"/>
      <c r="I136" s="32"/>
      <c r="J136" s="32"/>
      <c r="K136" s="32"/>
      <c r="L136" s="32"/>
      <c r="M136" s="32"/>
      <c r="N136" s="32"/>
      <c r="O136" s="32"/>
      <c r="P136" s="34"/>
      <c r="Q136" s="50"/>
      <c r="R136" s="50"/>
      <c r="S136" s="51"/>
      <c r="T136" s="201"/>
      <c r="U136" s="50"/>
      <c r="V136" s="50"/>
      <c r="W136" s="1"/>
      <c r="X136" s="1"/>
      <c r="Y136" s="1"/>
      <c r="Z136" s="1"/>
    </row>
    <row r="137" spans="1:26" ht="15.75" customHeight="1" x14ac:dyDescent="0.2">
      <c r="A137" s="32"/>
      <c r="B137" s="32"/>
      <c r="C137" s="32"/>
      <c r="D137" s="32"/>
      <c r="E137" s="32"/>
      <c r="F137" s="32"/>
      <c r="G137" s="32"/>
      <c r="H137" s="32"/>
      <c r="I137" s="32"/>
      <c r="J137" s="32"/>
      <c r="K137" s="32"/>
      <c r="L137" s="32"/>
      <c r="M137" s="32"/>
      <c r="N137" s="32"/>
      <c r="O137" s="32"/>
      <c r="P137" s="34"/>
      <c r="Q137" s="50"/>
      <c r="R137" s="50"/>
      <c r="S137" s="51"/>
      <c r="T137" s="201"/>
      <c r="U137" s="50"/>
      <c r="V137" s="50"/>
      <c r="W137" s="1"/>
      <c r="X137" s="1"/>
      <c r="Y137" s="1"/>
      <c r="Z137" s="1"/>
    </row>
    <row r="138" spans="1:26" ht="15.75" customHeight="1" x14ac:dyDescent="0.2">
      <c r="A138" s="32"/>
      <c r="B138" s="32"/>
      <c r="C138" s="32"/>
      <c r="D138" s="32"/>
      <c r="E138" s="32"/>
      <c r="F138" s="32"/>
      <c r="G138" s="32"/>
      <c r="H138" s="32"/>
      <c r="I138" s="32"/>
      <c r="J138" s="32"/>
      <c r="K138" s="32"/>
      <c r="L138" s="32"/>
      <c r="M138" s="32"/>
      <c r="N138" s="32"/>
      <c r="O138" s="32"/>
      <c r="P138" s="34"/>
      <c r="Q138" s="50"/>
      <c r="R138" s="50"/>
      <c r="S138" s="51"/>
      <c r="T138" s="201"/>
      <c r="U138" s="50"/>
      <c r="V138" s="50"/>
      <c r="W138" s="1"/>
      <c r="X138" s="1"/>
      <c r="Y138" s="1"/>
      <c r="Z138" s="1"/>
    </row>
    <row r="139" spans="1:26" ht="15.75" customHeight="1" x14ac:dyDescent="0.2">
      <c r="A139" s="32"/>
      <c r="B139" s="32"/>
      <c r="C139" s="32"/>
      <c r="D139" s="32"/>
      <c r="E139" s="32"/>
      <c r="F139" s="32"/>
      <c r="G139" s="32"/>
      <c r="H139" s="32"/>
      <c r="I139" s="32"/>
      <c r="J139" s="32"/>
      <c r="K139" s="32"/>
      <c r="L139" s="32"/>
      <c r="M139" s="32"/>
      <c r="N139" s="32"/>
      <c r="O139" s="32"/>
      <c r="P139" s="34"/>
      <c r="Q139" s="50"/>
      <c r="R139" s="50"/>
      <c r="S139" s="51"/>
      <c r="T139" s="201"/>
      <c r="U139" s="50"/>
      <c r="V139" s="50"/>
      <c r="W139" s="1"/>
      <c r="X139" s="1"/>
      <c r="Y139" s="1"/>
      <c r="Z139" s="1"/>
    </row>
    <row r="140" spans="1:26" ht="15.75" customHeight="1" x14ac:dyDescent="0.2">
      <c r="A140" s="32"/>
      <c r="B140" s="32"/>
      <c r="C140" s="32"/>
      <c r="D140" s="32"/>
      <c r="E140" s="32"/>
      <c r="F140" s="32"/>
      <c r="G140" s="32"/>
      <c r="H140" s="32"/>
      <c r="I140" s="32"/>
      <c r="J140" s="32"/>
      <c r="K140" s="32"/>
      <c r="L140" s="32"/>
      <c r="M140" s="32"/>
      <c r="N140" s="32"/>
      <c r="O140" s="32"/>
      <c r="P140" s="34"/>
      <c r="Q140" s="50"/>
      <c r="R140" s="50"/>
      <c r="S140" s="51"/>
      <c r="T140" s="201"/>
      <c r="U140" s="50"/>
      <c r="V140" s="50"/>
      <c r="W140" s="1"/>
      <c r="X140" s="1"/>
      <c r="Y140" s="1"/>
      <c r="Z140" s="1"/>
    </row>
    <row r="141" spans="1:26" ht="15.75" customHeight="1" x14ac:dyDescent="0.2">
      <c r="A141" s="32"/>
      <c r="B141" s="32"/>
      <c r="C141" s="32"/>
      <c r="D141" s="32"/>
      <c r="E141" s="32"/>
      <c r="F141" s="32"/>
      <c r="G141" s="32"/>
      <c r="H141" s="32"/>
      <c r="I141" s="32"/>
      <c r="J141" s="32"/>
      <c r="K141" s="32"/>
      <c r="L141" s="32"/>
      <c r="M141" s="32"/>
      <c r="N141" s="32"/>
      <c r="O141" s="32"/>
      <c r="P141" s="34"/>
      <c r="Q141" s="50"/>
      <c r="R141" s="50"/>
      <c r="S141" s="51"/>
      <c r="T141" s="201"/>
      <c r="U141" s="50"/>
      <c r="V141" s="50"/>
      <c r="W141" s="1"/>
      <c r="X141" s="1"/>
      <c r="Y141" s="1"/>
      <c r="Z141" s="1"/>
    </row>
    <row r="142" spans="1:26" ht="15.75" customHeight="1" x14ac:dyDescent="0.2">
      <c r="A142" s="32"/>
      <c r="B142" s="32"/>
      <c r="C142" s="32"/>
      <c r="D142" s="32"/>
      <c r="E142" s="32"/>
      <c r="F142" s="32"/>
      <c r="G142" s="32"/>
      <c r="H142" s="32"/>
      <c r="I142" s="32"/>
      <c r="J142" s="32"/>
      <c r="K142" s="32"/>
      <c r="L142" s="32"/>
      <c r="M142" s="32"/>
      <c r="N142" s="32"/>
      <c r="O142" s="32"/>
      <c r="P142" s="34"/>
      <c r="Q142" s="50"/>
      <c r="R142" s="50"/>
      <c r="S142" s="51"/>
      <c r="T142" s="201"/>
      <c r="U142" s="50"/>
      <c r="V142" s="50"/>
      <c r="W142" s="1"/>
      <c r="X142" s="1"/>
      <c r="Y142" s="1"/>
      <c r="Z142" s="1"/>
    </row>
    <row r="143" spans="1:26" ht="15.75" customHeight="1" x14ac:dyDescent="0.2">
      <c r="A143" s="32"/>
      <c r="B143" s="32"/>
      <c r="C143" s="32"/>
      <c r="D143" s="32"/>
      <c r="E143" s="32"/>
      <c r="F143" s="32"/>
      <c r="G143" s="32"/>
      <c r="H143" s="32"/>
      <c r="I143" s="32"/>
      <c r="J143" s="32"/>
      <c r="K143" s="32"/>
      <c r="L143" s="32"/>
      <c r="M143" s="32"/>
      <c r="N143" s="32"/>
      <c r="O143" s="32"/>
      <c r="P143" s="34"/>
      <c r="Q143" s="50"/>
      <c r="R143" s="50"/>
      <c r="S143" s="51"/>
      <c r="T143" s="201"/>
      <c r="U143" s="50"/>
      <c r="V143" s="50"/>
      <c r="W143" s="1"/>
      <c r="X143" s="1"/>
      <c r="Y143" s="1"/>
      <c r="Z143" s="1"/>
    </row>
    <row r="144" spans="1:26" ht="15.75" customHeight="1" x14ac:dyDescent="0.2">
      <c r="A144" s="32"/>
      <c r="B144" s="32"/>
      <c r="C144" s="32"/>
      <c r="D144" s="32"/>
      <c r="E144" s="32"/>
      <c r="F144" s="32"/>
      <c r="G144" s="32"/>
      <c r="H144" s="32"/>
      <c r="I144" s="32"/>
      <c r="J144" s="32"/>
      <c r="K144" s="32"/>
      <c r="L144" s="32"/>
      <c r="M144" s="32"/>
      <c r="N144" s="32"/>
      <c r="O144" s="32"/>
      <c r="P144" s="34"/>
      <c r="Q144" s="50"/>
      <c r="R144" s="50"/>
      <c r="S144" s="51"/>
      <c r="T144" s="201"/>
      <c r="U144" s="50"/>
      <c r="V144" s="50"/>
      <c r="W144" s="1"/>
      <c r="X144" s="1"/>
      <c r="Y144" s="1"/>
      <c r="Z144" s="1"/>
    </row>
    <row r="145" spans="1:26" ht="15.75" customHeight="1" x14ac:dyDescent="0.2">
      <c r="A145" s="32"/>
      <c r="B145" s="32"/>
      <c r="C145" s="32"/>
      <c r="D145" s="32"/>
      <c r="E145" s="32"/>
      <c r="F145" s="32"/>
      <c r="G145" s="32"/>
      <c r="H145" s="32"/>
      <c r="I145" s="32"/>
      <c r="J145" s="32"/>
      <c r="K145" s="32"/>
      <c r="L145" s="32"/>
      <c r="M145" s="32"/>
      <c r="N145" s="32"/>
      <c r="O145" s="32"/>
      <c r="P145" s="34"/>
      <c r="Q145" s="50"/>
      <c r="R145" s="50"/>
      <c r="S145" s="51"/>
      <c r="T145" s="201"/>
      <c r="U145" s="50"/>
      <c r="V145" s="50"/>
      <c r="W145" s="1"/>
      <c r="X145" s="1"/>
      <c r="Y145" s="1"/>
      <c r="Z145" s="1"/>
    </row>
    <row r="146" spans="1:26" ht="15.75" customHeight="1" x14ac:dyDescent="0.2">
      <c r="A146" s="32"/>
      <c r="B146" s="32"/>
      <c r="C146" s="32"/>
      <c r="D146" s="32"/>
      <c r="E146" s="32"/>
      <c r="F146" s="32"/>
      <c r="G146" s="32"/>
      <c r="H146" s="32"/>
      <c r="I146" s="32"/>
      <c r="J146" s="32"/>
      <c r="K146" s="32"/>
      <c r="L146" s="32"/>
      <c r="M146" s="32"/>
      <c r="N146" s="32"/>
      <c r="O146" s="32"/>
      <c r="P146" s="34"/>
      <c r="Q146" s="50"/>
      <c r="R146" s="50"/>
      <c r="S146" s="51"/>
      <c r="T146" s="201"/>
      <c r="U146" s="50"/>
      <c r="V146" s="50"/>
      <c r="W146" s="1"/>
      <c r="X146" s="1"/>
      <c r="Y146" s="1"/>
      <c r="Z146" s="1"/>
    </row>
    <row r="147" spans="1:26" ht="15.75" customHeight="1" x14ac:dyDescent="0.2">
      <c r="A147" s="32"/>
      <c r="B147" s="32"/>
      <c r="C147" s="32"/>
      <c r="D147" s="32"/>
      <c r="E147" s="32"/>
      <c r="F147" s="32"/>
      <c r="G147" s="32"/>
      <c r="H147" s="32"/>
      <c r="I147" s="32"/>
      <c r="J147" s="32"/>
      <c r="K147" s="32"/>
      <c r="L147" s="32"/>
      <c r="M147" s="32"/>
      <c r="N147" s="32"/>
      <c r="O147" s="32"/>
      <c r="P147" s="34"/>
      <c r="Q147" s="50"/>
      <c r="R147" s="50"/>
      <c r="S147" s="51"/>
      <c r="T147" s="201"/>
      <c r="U147" s="50"/>
      <c r="V147" s="50"/>
      <c r="W147" s="1"/>
      <c r="X147" s="1"/>
      <c r="Y147" s="1"/>
      <c r="Z147" s="1"/>
    </row>
    <row r="148" spans="1:26" ht="15.75" customHeight="1" x14ac:dyDescent="0.2">
      <c r="A148" s="32"/>
      <c r="B148" s="32"/>
      <c r="C148" s="32"/>
      <c r="D148" s="32"/>
      <c r="E148" s="32"/>
      <c r="F148" s="32"/>
      <c r="G148" s="32"/>
      <c r="H148" s="32"/>
      <c r="I148" s="32"/>
      <c r="J148" s="32"/>
      <c r="K148" s="32"/>
      <c r="L148" s="32"/>
      <c r="M148" s="32"/>
      <c r="N148" s="32"/>
      <c r="O148" s="32"/>
      <c r="P148" s="34"/>
      <c r="Q148" s="50"/>
      <c r="R148" s="50"/>
      <c r="S148" s="51"/>
      <c r="T148" s="201"/>
      <c r="U148" s="50"/>
      <c r="V148" s="50"/>
      <c r="W148" s="1"/>
      <c r="X148" s="1"/>
      <c r="Y148" s="1"/>
      <c r="Z148" s="1"/>
    </row>
    <row r="149" spans="1:26" ht="15.75" customHeight="1" x14ac:dyDescent="0.2">
      <c r="A149" s="32"/>
      <c r="B149" s="32"/>
      <c r="C149" s="32"/>
      <c r="D149" s="32"/>
      <c r="E149" s="32"/>
      <c r="F149" s="32"/>
      <c r="G149" s="32"/>
      <c r="H149" s="32"/>
      <c r="I149" s="32"/>
      <c r="J149" s="32"/>
      <c r="K149" s="32"/>
      <c r="L149" s="32"/>
      <c r="M149" s="32"/>
      <c r="N149" s="32"/>
      <c r="O149" s="32"/>
      <c r="P149" s="34"/>
      <c r="Q149" s="50"/>
      <c r="R149" s="50"/>
      <c r="S149" s="51"/>
      <c r="T149" s="201"/>
      <c r="U149" s="50"/>
      <c r="V149" s="50"/>
      <c r="W149" s="1"/>
      <c r="X149" s="1"/>
      <c r="Y149" s="1"/>
      <c r="Z149" s="1"/>
    </row>
    <row r="150" spans="1:26" ht="15.75" customHeight="1" x14ac:dyDescent="0.2">
      <c r="A150" s="32"/>
      <c r="B150" s="32"/>
      <c r="C150" s="32"/>
      <c r="D150" s="32"/>
      <c r="E150" s="32"/>
      <c r="F150" s="32"/>
      <c r="G150" s="32"/>
      <c r="H150" s="32"/>
      <c r="I150" s="32"/>
      <c r="J150" s="32"/>
      <c r="K150" s="32"/>
      <c r="L150" s="32"/>
      <c r="M150" s="32"/>
      <c r="N150" s="32"/>
      <c r="O150" s="32"/>
      <c r="P150" s="34"/>
      <c r="Q150" s="50"/>
      <c r="R150" s="50"/>
      <c r="S150" s="51"/>
      <c r="T150" s="201"/>
      <c r="U150" s="50"/>
      <c r="V150" s="50"/>
      <c r="W150" s="1"/>
      <c r="X150" s="1"/>
      <c r="Y150" s="1"/>
      <c r="Z150" s="1"/>
    </row>
    <row r="151" spans="1:26" ht="15.75" customHeight="1" x14ac:dyDescent="0.2">
      <c r="A151" s="32"/>
      <c r="B151" s="32"/>
      <c r="C151" s="32"/>
      <c r="D151" s="32"/>
      <c r="E151" s="32"/>
      <c r="F151" s="32"/>
      <c r="G151" s="32"/>
      <c r="H151" s="32"/>
      <c r="I151" s="32"/>
      <c r="J151" s="32"/>
      <c r="K151" s="32"/>
      <c r="L151" s="32"/>
      <c r="M151" s="32"/>
      <c r="N151" s="32"/>
      <c r="O151" s="32"/>
      <c r="P151" s="34"/>
      <c r="Q151" s="50"/>
      <c r="R151" s="50"/>
      <c r="S151" s="51"/>
      <c r="T151" s="201"/>
      <c r="U151" s="50"/>
      <c r="V151" s="50"/>
      <c r="W151" s="1"/>
      <c r="X151" s="1"/>
      <c r="Y151" s="1"/>
      <c r="Z151" s="1"/>
    </row>
    <row r="152" spans="1:26" ht="15.75" customHeight="1" x14ac:dyDescent="0.2">
      <c r="A152" s="32"/>
      <c r="B152" s="32"/>
      <c r="C152" s="32"/>
      <c r="D152" s="32"/>
      <c r="E152" s="32"/>
      <c r="F152" s="32"/>
      <c r="G152" s="32"/>
      <c r="H152" s="32"/>
      <c r="I152" s="32"/>
      <c r="J152" s="32"/>
      <c r="K152" s="32"/>
      <c r="L152" s="32"/>
      <c r="M152" s="32"/>
      <c r="N152" s="32"/>
      <c r="O152" s="32"/>
      <c r="P152" s="34"/>
      <c r="Q152" s="50"/>
      <c r="R152" s="50"/>
      <c r="S152" s="51"/>
      <c r="T152" s="201"/>
      <c r="U152" s="50"/>
      <c r="V152" s="50"/>
      <c r="W152" s="1"/>
      <c r="X152" s="1"/>
      <c r="Y152" s="1"/>
      <c r="Z152" s="1"/>
    </row>
    <row r="153" spans="1:26" ht="15.75" customHeight="1" x14ac:dyDescent="0.2">
      <c r="A153" s="32"/>
      <c r="B153" s="32"/>
      <c r="C153" s="32"/>
      <c r="D153" s="32"/>
      <c r="E153" s="32"/>
      <c r="F153" s="32"/>
      <c r="G153" s="32"/>
      <c r="H153" s="32"/>
      <c r="I153" s="32"/>
      <c r="J153" s="32"/>
      <c r="K153" s="32"/>
      <c r="L153" s="32"/>
      <c r="M153" s="32"/>
      <c r="N153" s="32"/>
      <c r="O153" s="32"/>
      <c r="P153" s="34"/>
      <c r="Q153" s="50"/>
      <c r="R153" s="50"/>
      <c r="S153" s="51"/>
      <c r="T153" s="201"/>
      <c r="U153" s="50"/>
      <c r="V153" s="50"/>
      <c r="W153" s="1"/>
      <c r="X153" s="1"/>
      <c r="Y153" s="1"/>
      <c r="Z153" s="1"/>
    </row>
    <row r="154" spans="1:26" ht="15.75" customHeight="1" x14ac:dyDescent="0.2">
      <c r="A154" s="32"/>
      <c r="B154" s="32"/>
      <c r="C154" s="32"/>
      <c r="D154" s="32"/>
      <c r="E154" s="32"/>
      <c r="F154" s="32"/>
      <c r="G154" s="32"/>
      <c r="H154" s="32"/>
      <c r="I154" s="32"/>
      <c r="J154" s="32"/>
      <c r="K154" s="32"/>
      <c r="L154" s="32"/>
      <c r="M154" s="32"/>
      <c r="N154" s="32"/>
      <c r="O154" s="32"/>
      <c r="P154" s="34"/>
      <c r="Q154" s="50"/>
      <c r="R154" s="50"/>
      <c r="S154" s="51"/>
      <c r="T154" s="201"/>
      <c r="U154" s="50"/>
      <c r="V154" s="50"/>
      <c r="W154" s="1"/>
      <c r="X154" s="1"/>
      <c r="Y154" s="1"/>
      <c r="Z154" s="1"/>
    </row>
    <row r="155" spans="1:26" ht="15.75" customHeight="1" x14ac:dyDescent="0.2">
      <c r="A155" s="32"/>
      <c r="B155" s="32"/>
      <c r="C155" s="32"/>
      <c r="D155" s="32"/>
      <c r="E155" s="32"/>
      <c r="F155" s="32"/>
      <c r="G155" s="32"/>
      <c r="H155" s="32"/>
      <c r="I155" s="32"/>
      <c r="J155" s="32"/>
      <c r="K155" s="32"/>
      <c r="L155" s="32"/>
      <c r="M155" s="32"/>
      <c r="N155" s="32"/>
      <c r="O155" s="32"/>
      <c r="P155" s="34"/>
      <c r="Q155" s="50"/>
      <c r="R155" s="50"/>
      <c r="S155" s="51"/>
      <c r="T155" s="201"/>
      <c r="U155" s="50"/>
      <c r="V155" s="50"/>
      <c r="W155" s="1"/>
      <c r="X155" s="1"/>
      <c r="Y155" s="1"/>
      <c r="Z155" s="1"/>
    </row>
    <row r="156" spans="1:26" ht="15.75" customHeight="1" x14ac:dyDescent="0.2">
      <c r="A156" s="32"/>
      <c r="B156" s="32"/>
      <c r="C156" s="32"/>
      <c r="D156" s="32"/>
      <c r="E156" s="32"/>
      <c r="F156" s="32"/>
      <c r="G156" s="32"/>
      <c r="H156" s="32"/>
      <c r="I156" s="32"/>
      <c r="J156" s="32"/>
      <c r="K156" s="32"/>
      <c r="L156" s="32"/>
      <c r="M156" s="32"/>
      <c r="N156" s="32"/>
      <c r="O156" s="32"/>
      <c r="P156" s="34"/>
      <c r="Q156" s="50"/>
      <c r="R156" s="50"/>
      <c r="S156" s="51"/>
      <c r="T156" s="201"/>
      <c r="U156" s="50"/>
      <c r="V156" s="50"/>
      <c r="W156" s="1"/>
      <c r="X156" s="1"/>
      <c r="Y156" s="1"/>
      <c r="Z156" s="1"/>
    </row>
    <row r="157" spans="1:26" ht="15.75" customHeight="1" x14ac:dyDescent="0.2">
      <c r="A157" s="32"/>
      <c r="B157" s="32"/>
      <c r="C157" s="32"/>
      <c r="D157" s="32"/>
      <c r="E157" s="32"/>
      <c r="F157" s="32"/>
      <c r="G157" s="32"/>
      <c r="H157" s="32"/>
      <c r="I157" s="32"/>
      <c r="J157" s="32"/>
      <c r="K157" s="32"/>
      <c r="L157" s="32"/>
      <c r="M157" s="32"/>
      <c r="N157" s="32"/>
      <c r="O157" s="32"/>
      <c r="P157" s="34"/>
      <c r="Q157" s="50"/>
      <c r="R157" s="50"/>
      <c r="S157" s="51"/>
      <c r="T157" s="201"/>
      <c r="U157" s="50"/>
      <c r="V157" s="50"/>
      <c r="W157" s="1"/>
      <c r="X157" s="1"/>
      <c r="Y157" s="1"/>
      <c r="Z157" s="1"/>
    </row>
    <row r="158" spans="1:26" ht="15.75" customHeight="1" x14ac:dyDescent="0.2">
      <c r="A158" s="32"/>
      <c r="B158" s="32"/>
      <c r="C158" s="32"/>
      <c r="D158" s="32"/>
      <c r="E158" s="32"/>
      <c r="F158" s="32"/>
      <c r="G158" s="32"/>
      <c r="H158" s="32"/>
      <c r="I158" s="32"/>
      <c r="J158" s="32"/>
      <c r="K158" s="32"/>
      <c r="L158" s="32"/>
      <c r="M158" s="32"/>
      <c r="N158" s="32"/>
      <c r="O158" s="32"/>
      <c r="P158" s="34"/>
      <c r="Q158" s="50"/>
      <c r="R158" s="50"/>
      <c r="S158" s="51"/>
      <c r="T158" s="201"/>
      <c r="U158" s="50"/>
      <c r="V158" s="50"/>
      <c r="W158" s="1"/>
      <c r="X158" s="1"/>
      <c r="Y158" s="1"/>
      <c r="Z158" s="1"/>
    </row>
    <row r="159" spans="1:26" ht="15.75" customHeight="1" x14ac:dyDescent="0.2">
      <c r="A159" s="32"/>
      <c r="B159" s="32"/>
      <c r="C159" s="32"/>
      <c r="D159" s="32"/>
      <c r="E159" s="32"/>
      <c r="F159" s="32"/>
      <c r="G159" s="32"/>
      <c r="H159" s="32"/>
      <c r="I159" s="32"/>
      <c r="J159" s="32"/>
      <c r="K159" s="32"/>
      <c r="L159" s="32"/>
      <c r="M159" s="32"/>
      <c r="N159" s="32"/>
      <c r="O159" s="32"/>
      <c r="P159" s="34"/>
      <c r="Q159" s="50"/>
      <c r="R159" s="50"/>
      <c r="S159" s="51"/>
      <c r="T159" s="201"/>
      <c r="U159" s="50"/>
      <c r="V159" s="50"/>
      <c r="W159" s="1"/>
      <c r="X159" s="1"/>
      <c r="Y159" s="1"/>
      <c r="Z159" s="1"/>
    </row>
    <row r="160" spans="1:26" ht="15.75" customHeight="1" x14ac:dyDescent="0.2">
      <c r="A160" s="32"/>
      <c r="B160" s="32"/>
      <c r="C160" s="32"/>
      <c r="D160" s="32"/>
      <c r="E160" s="32"/>
      <c r="F160" s="32"/>
      <c r="G160" s="32"/>
      <c r="H160" s="32"/>
      <c r="I160" s="32"/>
      <c r="J160" s="32"/>
      <c r="K160" s="32"/>
      <c r="L160" s="32"/>
      <c r="M160" s="32"/>
      <c r="N160" s="32"/>
      <c r="O160" s="32"/>
      <c r="P160" s="34"/>
      <c r="Q160" s="50"/>
      <c r="R160" s="50"/>
      <c r="S160" s="51"/>
      <c r="T160" s="201"/>
      <c r="U160" s="50"/>
      <c r="V160" s="50"/>
      <c r="W160" s="1"/>
      <c r="X160" s="1"/>
      <c r="Y160" s="1"/>
      <c r="Z160" s="1"/>
    </row>
    <row r="161" spans="1:26" ht="15.75" customHeight="1" x14ac:dyDescent="0.2">
      <c r="A161" s="32"/>
      <c r="B161" s="32"/>
      <c r="C161" s="32"/>
      <c r="D161" s="32"/>
      <c r="E161" s="32"/>
      <c r="F161" s="32"/>
      <c r="G161" s="32"/>
      <c r="H161" s="32"/>
      <c r="I161" s="32"/>
      <c r="J161" s="32"/>
      <c r="K161" s="32"/>
      <c r="L161" s="32"/>
      <c r="M161" s="32"/>
      <c r="N161" s="32"/>
      <c r="O161" s="32"/>
      <c r="P161" s="34"/>
      <c r="Q161" s="50"/>
      <c r="R161" s="50"/>
      <c r="S161" s="51"/>
      <c r="T161" s="201"/>
      <c r="U161" s="50"/>
      <c r="V161" s="50"/>
      <c r="W161" s="1"/>
      <c r="X161" s="1"/>
      <c r="Y161" s="1"/>
      <c r="Z161" s="1"/>
    </row>
    <row r="162" spans="1:26" ht="15.75" customHeight="1" x14ac:dyDescent="0.2">
      <c r="A162" s="32"/>
      <c r="B162" s="32"/>
      <c r="C162" s="32"/>
      <c r="D162" s="32"/>
      <c r="E162" s="32"/>
      <c r="F162" s="32"/>
      <c r="G162" s="32"/>
      <c r="H162" s="32"/>
      <c r="I162" s="32"/>
      <c r="J162" s="32"/>
      <c r="K162" s="32"/>
      <c r="L162" s="32"/>
      <c r="M162" s="32"/>
      <c r="N162" s="32"/>
      <c r="O162" s="32"/>
      <c r="P162" s="34"/>
      <c r="Q162" s="50"/>
      <c r="R162" s="50"/>
      <c r="S162" s="51"/>
      <c r="T162" s="201"/>
      <c r="U162" s="50"/>
      <c r="V162" s="50"/>
      <c r="W162" s="1"/>
      <c r="X162" s="1"/>
      <c r="Y162" s="1"/>
      <c r="Z162" s="1"/>
    </row>
    <row r="163" spans="1:26" ht="15.75" customHeight="1" x14ac:dyDescent="0.2">
      <c r="A163" s="32"/>
      <c r="B163" s="32"/>
      <c r="C163" s="32"/>
      <c r="D163" s="32"/>
      <c r="E163" s="32"/>
      <c r="F163" s="32"/>
      <c r="G163" s="32"/>
      <c r="H163" s="32"/>
      <c r="I163" s="32"/>
      <c r="J163" s="32"/>
      <c r="K163" s="32"/>
      <c r="L163" s="32"/>
      <c r="M163" s="32"/>
      <c r="N163" s="32"/>
      <c r="O163" s="32"/>
      <c r="P163" s="34"/>
      <c r="Q163" s="50"/>
      <c r="R163" s="50"/>
      <c r="S163" s="51"/>
      <c r="T163" s="201"/>
      <c r="U163" s="50"/>
      <c r="V163" s="50"/>
      <c r="W163" s="1"/>
      <c r="X163" s="1"/>
      <c r="Y163" s="1"/>
      <c r="Z163" s="1"/>
    </row>
    <row r="164" spans="1:26" ht="15.75" customHeight="1" x14ac:dyDescent="0.2">
      <c r="A164" s="32"/>
      <c r="B164" s="32"/>
      <c r="C164" s="32"/>
      <c r="D164" s="32"/>
      <c r="E164" s="32"/>
      <c r="F164" s="32"/>
      <c r="G164" s="32"/>
      <c r="H164" s="32"/>
      <c r="I164" s="32"/>
      <c r="J164" s="32"/>
      <c r="K164" s="32"/>
      <c r="L164" s="32"/>
      <c r="M164" s="32"/>
      <c r="N164" s="32"/>
      <c r="O164" s="32"/>
      <c r="P164" s="34"/>
      <c r="Q164" s="50"/>
      <c r="R164" s="50"/>
      <c r="S164" s="51"/>
      <c r="T164" s="201"/>
      <c r="U164" s="50"/>
      <c r="V164" s="50"/>
      <c r="W164" s="1"/>
      <c r="X164" s="1"/>
      <c r="Y164" s="1"/>
      <c r="Z164" s="1"/>
    </row>
    <row r="165" spans="1:26" ht="15.75" customHeight="1" x14ac:dyDescent="0.2">
      <c r="A165" s="42"/>
      <c r="B165" s="42"/>
      <c r="C165" s="42"/>
      <c r="D165" s="42"/>
      <c r="E165" s="42"/>
      <c r="F165" s="42"/>
      <c r="G165" s="42"/>
      <c r="H165" s="42"/>
      <c r="I165" s="42"/>
      <c r="J165" s="42"/>
      <c r="K165" s="42"/>
      <c r="L165" s="42"/>
      <c r="M165" s="42"/>
      <c r="N165" s="42"/>
      <c r="O165" s="42"/>
      <c r="P165" s="43"/>
      <c r="Q165" s="50"/>
      <c r="R165" s="50"/>
      <c r="S165" s="51"/>
      <c r="T165" s="201"/>
      <c r="U165" s="50"/>
      <c r="V165" s="50"/>
    </row>
    <row r="166" spans="1:26" ht="15.75" customHeight="1" x14ac:dyDescent="0.2">
      <c r="A166" s="42"/>
      <c r="B166" s="42"/>
      <c r="C166" s="42"/>
      <c r="D166" s="42"/>
      <c r="E166" s="42"/>
      <c r="F166" s="42"/>
      <c r="G166" s="42"/>
      <c r="H166" s="42"/>
      <c r="I166" s="42"/>
      <c r="J166" s="42"/>
      <c r="K166" s="42"/>
      <c r="L166" s="42"/>
      <c r="M166" s="42"/>
      <c r="N166" s="42"/>
      <c r="O166" s="42"/>
      <c r="P166" s="43"/>
      <c r="Q166" s="50"/>
      <c r="R166" s="50"/>
      <c r="S166" s="51"/>
      <c r="T166" s="201"/>
      <c r="U166" s="50"/>
      <c r="V166" s="50"/>
    </row>
    <row r="167" spans="1:26" ht="15.75" customHeight="1" x14ac:dyDescent="0.2">
      <c r="A167" s="42"/>
      <c r="B167" s="42"/>
      <c r="C167" s="42"/>
      <c r="D167" s="42"/>
      <c r="E167" s="42"/>
      <c r="F167" s="42"/>
      <c r="G167" s="42"/>
      <c r="H167" s="42"/>
      <c r="I167" s="42"/>
      <c r="J167" s="42"/>
      <c r="K167" s="42"/>
      <c r="L167" s="42"/>
      <c r="M167" s="42"/>
      <c r="N167" s="42"/>
      <c r="O167" s="42"/>
      <c r="P167" s="43"/>
      <c r="Q167" s="50"/>
      <c r="R167" s="50"/>
      <c r="S167" s="51"/>
      <c r="T167" s="201"/>
      <c r="U167" s="50"/>
      <c r="V167" s="50"/>
    </row>
    <row r="168" spans="1:26" ht="15.75" customHeight="1" x14ac:dyDescent="0.2">
      <c r="A168" s="42"/>
      <c r="B168" s="42"/>
      <c r="C168" s="42"/>
      <c r="D168" s="42"/>
      <c r="E168" s="42"/>
      <c r="F168" s="42"/>
      <c r="G168" s="42"/>
      <c r="H168" s="42"/>
      <c r="I168" s="42"/>
      <c r="J168" s="42"/>
      <c r="K168" s="42"/>
      <c r="L168" s="42"/>
      <c r="M168" s="42"/>
      <c r="N168" s="42"/>
      <c r="O168" s="42"/>
      <c r="P168" s="43"/>
      <c r="Q168" s="50"/>
      <c r="R168" s="50"/>
      <c r="S168" s="51"/>
      <c r="T168" s="201"/>
      <c r="U168" s="50"/>
      <c r="V168" s="50"/>
    </row>
    <row r="169" spans="1:26" ht="15.75" customHeight="1" x14ac:dyDescent="0.2">
      <c r="A169" s="42"/>
      <c r="B169" s="42"/>
      <c r="C169" s="42"/>
      <c r="D169" s="42"/>
      <c r="E169" s="42"/>
      <c r="F169" s="42"/>
      <c r="G169" s="42"/>
      <c r="H169" s="42"/>
      <c r="I169" s="42"/>
      <c r="J169" s="42"/>
      <c r="K169" s="42"/>
      <c r="L169" s="42"/>
      <c r="M169" s="42"/>
      <c r="N169" s="42"/>
      <c r="O169" s="42"/>
      <c r="P169" s="43"/>
      <c r="Q169" s="50"/>
      <c r="R169" s="50"/>
      <c r="S169" s="51"/>
      <c r="T169" s="201"/>
      <c r="U169" s="50"/>
      <c r="V169" s="50"/>
    </row>
    <row r="170" spans="1:26" ht="15.75" customHeight="1" x14ac:dyDescent="0.2">
      <c r="A170" s="42"/>
      <c r="B170" s="42"/>
      <c r="C170" s="42"/>
      <c r="D170" s="42"/>
      <c r="E170" s="42"/>
      <c r="F170" s="42"/>
      <c r="G170" s="42"/>
      <c r="H170" s="42"/>
      <c r="I170" s="42"/>
      <c r="J170" s="42"/>
      <c r="K170" s="42"/>
      <c r="L170" s="42"/>
      <c r="M170" s="42"/>
      <c r="N170" s="42"/>
      <c r="O170" s="42"/>
      <c r="P170" s="43"/>
      <c r="Q170" s="50"/>
      <c r="R170" s="50"/>
      <c r="S170" s="51"/>
      <c r="T170" s="201"/>
      <c r="U170" s="50"/>
      <c r="V170" s="50"/>
    </row>
    <row r="171" spans="1:26" ht="15.75" customHeight="1" x14ac:dyDescent="0.2">
      <c r="A171" s="42"/>
      <c r="B171" s="42"/>
      <c r="C171" s="42"/>
      <c r="D171" s="42"/>
      <c r="E171" s="42"/>
      <c r="F171" s="42"/>
      <c r="G171" s="42"/>
      <c r="H171" s="42"/>
      <c r="I171" s="42"/>
      <c r="J171" s="42"/>
      <c r="K171" s="42"/>
      <c r="L171" s="42"/>
      <c r="M171" s="42"/>
      <c r="N171" s="42"/>
      <c r="O171" s="42"/>
      <c r="P171" s="43"/>
      <c r="Q171" s="50"/>
      <c r="R171" s="50"/>
      <c r="S171" s="51"/>
      <c r="T171" s="201"/>
      <c r="U171" s="50"/>
      <c r="V171" s="50"/>
    </row>
    <row r="172" spans="1:26" ht="15.75" customHeight="1" x14ac:dyDescent="0.2">
      <c r="A172" s="42"/>
      <c r="B172" s="42"/>
      <c r="C172" s="42"/>
      <c r="D172" s="42"/>
      <c r="E172" s="42"/>
      <c r="F172" s="42"/>
      <c r="G172" s="42"/>
      <c r="H172" s="42"/>
      <c r="I172" s="42"/>
      <c r="J172" s="42"/>
      <c r="K172" s="42"/>
      <c r="L172" s="42"/>
      <c r="M172" s="42"/>
      <c r="N172" s="42"/>
      <c r="O172" s="42"/>
      <c r="P172" s="43"/>
      <c r="Q172" s="50"/>
      <c r="R172" s="50"/>
      <c r="S172" s="51"/>
      <c r="T172" s="201"/>
      <c r="U172" s="50"/>
      <c r="V172" s="50"/>
    </row>
    <row r="173" spans="1:26" ht="15.75" customHeight="1" x14ac:dyDescent="0.2">
      <c r="A173" s="42"/>
      <c r="B173" s="42"/>
      <c r="C173" s="42"/>
      <c r="D173" s="42"/>
      <c r="E173" s="42"/>
      <c r="F173" s="42"/>
      <c r="G173" s="42"/>
      <c r="H173" s="42"/>
      <c r="I173" s="42"/>
      <c r="J173" s="42"/>
      <c r="K173" s="42"/>
      <c r="L173" s="42"/>
      <c r="M173" s="42"/>
      <c r="N173" s="42"/>
      <c r="O173" s="42"/>
      <c r="P173" s="43"/>
      <c r="Q173" s="50"/>
      <c r="R173" s="50"/>
      <c r="S173" s="51"/>
      <c r="T173" s="201"/>
      <c r="U173" s="50"/>
      <c r="V173" s="50"/>
    </row>
    <row r="174" spans="1:26" ht="15.75" customHeight="1" x14ac:dyDescent="0.2">
      <c r="A174" s="42"/>
      <c r="B174" s="42"/>
      <c r="C174" s="42"/>
      <c r="D174" s="42"/>
      <c r="E174" s="42"/>
      <c r="F174" s="42"/>
      <c r="G174" s="42"/>
      <c r="H174" s="42"/>
      <c r="I174" s="42"/>
      <c r="J174" s="42"/>
      <c r="K174" s="42"/>
      <c r="L174" s="42"/>
      <c r="M174" s="42"/>
      <c r="N174" s="42"/>
      <c r="O174" s="42"/>
      <c r="P174" s="43"/>
      <c r="Q174" s="50"/>
      <c r="R174" s="50"/>
      <c r="S174" s="51"/>
      <c r="T174" s="201"/>
      <c r="U174" s="50"/>
      <c r="V174" s="50"/>
    </row>
    <row r="175" spans="1:26" ht="15.75" customHeight="1" x14ac:dyDescent="0.2">
      <c r="A175" s="42"/>
      <c r="B175" s="42"/>
      <c r="C175" s="42"/>
      <c r="D175" s="42"/>
      <c r="E175" s="42"/>
      <c r="F175" s="42"/>
      <c r="G175" s="42"/>
      <c r="H175" s="42"/>
      <c r="I175" s="42"/>
      <c r="J175" s="42"/>
      <c r="K175" s="42"/>
      <c r="L175" s="42"/>
      <c r="M175" s="42"/>
      <c r="N175" s="42"/>
      <c r="O175" s="42"/>
      <c r="P175" s="43"/>
      <c r="Q175" s="50"/>
      <c r="R175" s="50"/>
      <c r="S175" s="51"/>
      <c r="T175" s="201"/>
      <c r="U175" s="50"/>
      <c r="V175" s="50"/>
    </row>
    <row r="176" spans="1:26" ht="15.75" customHeight="1" x14ac:dyDescent="0.2">
      <c r="A176" s="42"/>
      <c r="B176" s="42"/>
      <c r="C176" s="42"/>
      <c r="D176" s="42"/>
      <c r="E176" s="42"/>
      <c r="F176" s="42"/>
      <c r="G176" s="42"/>
      <c r="H176" s="42"/>
      <c r="I176" s="42"/>
      <c r="J176" s="42"/>
      <c r="K176" s="42"/>
      <c r="L176" s="42"/>
      <c r="M176" s="42"/>
      <c r="N176" s="42"/>
      <c r="O176" s="42"/>
      <c r="P176" s="43"/>
      <c r="Q176" s="50"/>
      <c r="R176" s="50"/>
      <c r="S176" s="51"/>
      <c r="T176" s="201"/>
      <c r="U176" s="50"/>
      <c r="V176" s="50"/>
    </row>
    <row r="177" spans="1:22" ht="15.75" customHeight="1" x14ac:dyDescent="0.2">
      <c r="A177" s="42"/>
      <c r="B177" s="42"/>
      <c r="C177" s="42"/>
      <c r="D177" s="42"/>
      <c r="E177" s="42"/>
      <c r="F177" s="42"/>
      <c r="G177" s="42"/>
      <c r="H177" s="42"/>
      <c r="I177" s="42"/>
      <c r="J177" s="42"/>
      <c r="K177" s="42"/>
      <c r="L177" s="42"/>
      <c r="M177" s="42"/>
      <c r="N177" s="42"/>
      <c r="O177" s="42"/>
      <c r="P177" s="43"/>
      <c r="Q177" s="50"/>
      <c r="R177" s="50"/>
      <c r="S177" s="51"/>
      <c r="T177" s="201"/>
      <c r="U177" s="50"/>
      <c r="V177" s="50"/>
    </row>
    <row r="178" spans="1:22" ht="15.75" customHeight="1" x14ac:dyDescent="0.2">
      <c r="A178" s="42"/>
      <c r="B178" s="42"/>
      <c r="C178" s="42"/>
      <c r="D178" s="42"/>
      <c r="E178" s="42"/>
      <c r="F178" s="42"/>
      <c r="G178" s="42"/>
      <c r="H178" s="42"/>
      <c r="I178" s="42"/>
      <c r="J178" s="42"/>
      <c r="K178" s="42"/>
      <c r="L178" s="42"/>
      <c r="M178" s="42"/>
      <c r="N178" s="42"/>
      <c r="O178" s="42"/>
      <c r="P178" s="43"/>
      <c r="Q178" s="50"/>
      <c r="R178" s="50"/>
      <c r="S178" s="51"/>
      <c r="T178" s="201"/>
      <c r="U178" s="50"/>
      <c r="V178" s="50"/>
    </row>
    <row r="179" spans="1:22" ht="15.75" customHeight="1" x14ac:dyDescent="0.2">
      <c r="A179" s="42"/>
      <c r="B179" s="42"/>
      <c r="C179" s="42"/>
      <c r="D179" s="42"/>
      <c r="E179" s="42"/>
      <c r="F179" s="42"/>
      <c r="G179" s="42"/>
      <c r="H179" s="42"/>
      <c r="I179" s="42"/>
      <c r="J179" s="42"/>
      <c r="K179" s="42"/>
      <c r="L179" s="42"/>
      <c r="M179" s="42"/>
      <c r="N179" s="42"/>
      <c r="O179" s="42"/>
      <c r="P179" s="43"/>
      <c r="Q179" s="50"/>
      <c r="R179" s="50"/>
      <c r="S179" s="51"/>
      <c r="T179" s="201"/>
      <c r="U179" s="50"/>
      <c r="V179" s="50"/>
    </row>
    <row r="180" spans="1:22" ht="15.75" customHeight="1" x14ac:dyDescent="0.2">
      <c r="A180" s="42"/>
      <c r="B180" s="42"/>
      <c r="C180" s="42"/>
      <c r="D180" s="42"/>
      <c r="E180" s="42"/>
      <c r="F180" s="42"/>
      <c r="G180" s="42"/>
      <c r="H180" s="42"/>
      <c r="I180" s="42"/>
      <c r="J180" s="42"/>
      <c r="K180" s="42"/>
      <c r="L180" s="42"/>
      <c r="M180" s="42"/>
      <c r="N180" s="42"/>
      <c r="O180" s="42"/>
      <c r="P180" s="43"/>
      <c r="Q180" s="50"/>
      <c r="R180" s="50"/>
      <c r="S180" s="51"/>
      <c r="T180" s="201"/>
      <c r="U180" s="50"/>
      <c r="V180" s="50"/>
    </row>
    <row r="181" spans="1:22" ht="15.75" customHeight="1" x14ac:dyDescent="0.2">
      <c r="A181" s="42"/>
      <c r="B181" s="42"/>
      <c r="C181" s="42"/>
      <c r="D181" s="42"/>
      <c r="E181" s="42"/>
      <c r="F181" s="42"/>
      <c r="G181" s="42"/>
      <c r="H181" s="42"/>
      <c r="I181" s="42"/>
      <c r="J181" s="42"/>
      <c r="K181" s="42"/>
      <c r="L181" s="42"/>
      <c r="M181" s="42"/>
      <c r="N181" s="42"/>
      <c r="O181" s="42"/>
      <c r="P181" s="43"/>
      <c r="Q181" s="50"/>
      <c r="R181" s="50"/>
      <c r="S181" s="51"/>
      <c r="T181" s="201"/>
      <c r="U181" s="50"/>
      <c r="V181" s="50"/>
    </row>
    <row r="182" spans="1:22" ht="15.75" customHeight="1" x14ac:dyDescent="0.2">
      <c r="A182" s="42"/>
      <c r="B182" s="42"/>
      <c r="C182" s="42"/>
      <c r="D182" s="42"/>
      <c r="E182" s="42"/>
      <c r="F182" s="42"/>
      <c r="G182" s="42"/>
      <c r="H182" s="42"/>
      <c r="I182" s="42"/>
      <c r="J182" s="42"/>
      <c r="K182" s="42"/>
      <c r="L182" s="42"/>
      <c r="M182" s="42"/>
      <c r="N182" s="42"/>
      <c r="O182" s="42"/>
      <c r="P182" s="43"/>
      <c r="Q182" s="50"/>
      <c r="R182" s="50"/>
      <c r="S182" s="51"/>
      <c r="T182" s="201"/>
      <c r="U182" s="50"/>
      <c r="V182" s="50"/>
    </row>
    <row r="183" spans="1:22" ht="15.75" customHeight="1" x14ac:dyDescent="0.2">
      <c r="A183" s="42"/>
      <c r="B183" s="42"/>
      <c r="C183" s="42"/>
      <c r="D183" s="42"/>
      <c r="E183" s="42"/>
      <c r="F183" s="42"/>
      <c r="G183" s="42"/>
      <c r="H183" s="42"/>
      <c r="I183" s="42"/>
      <c r="J183" s="42"/>
      <c r="K183" s="42"/>
      <c r="L183" s="42"/>
      <c r="M183" s="42"/>
      <c r="N183" s="42"/>
      <c r="O183" s="42"/>
      <c r="P183" s="43"/>
      <c r="Q183" s="50"/>
      <c r="R183" s="50"/>
      <c r="S183" s="51"/>
      <c r="T183" s="201"/>
      <c r="U183" s="50"/>
      <c r="V183" s="50"/>
    </row>
    <row r="184" spans="1:22" ht="15.75" customHeight="1" x14ac:dyDescent="0.2">
      <c r="A184" s="42"/>
      <c r="B184" s="42"/>
      <c r="C184" s="42"/>
      <c r="D184" s="42"/>
      <c r="E184" s="42"/>
      <c r="F184" s="42"/>
      <c r="G184" s="42"/>
      <c r="H184" s="42"/>
      <c r="I184" s="42"/>
      <c r="J184" s="42"/>
      <c r="K184" s="42"/>
      <c r="L184" s="42"/>
      <c r="M184" s="42"/>
      <c r="N184" s="42"/>
      <c r="O184" s="42"/>
      <c r="P184" s="43"/>
      <c r="Q184" s="50"/>
      <c r="R184" s="50"/>
      <c r="S184" s="51"/>
      <c r="T184" s="201"/>
      <c r="U184" s="50"/>
      <c r="V184" s="50"/>
    </row>
    <row r="185" spans="1:22" ht="15.75" customHeight="1" x14ac:dyDescent="0.2">
      <c r="A185" s="42"/>
      <c r="B185" s="42"/>
      <c r="C185" s="42"/>
      <c r="D185" s="42"/>
      <c r="E185" s="42"/>
      <c r="F185" s="42"/>
      <c r="G185" s="42"/>
      <c r="H185" s="42"/>
      <c r="I185" s="42"/>
      <c r="J185" s="42"/>
      <c r="K185" s="42"/>
      <c r="L185" s="42"/>
      <c r="M185" s="42"/>
      <c r="N185" s="42"/>
      <c r="O185" s="42"/>
      <c r="P185" s="43"/>
      <c r="Q185" s="50"/>
      <c r="R185" s="50"/>
      <c r="S185" s="51"/>
      <c r="T185" s="201"/>
      <c r="U185" s="50"/>
      <c r="V185" s="50"/>
    </row>
    <row r="186" spans="1:22" ht="15.75" customHeight="1" x14ac:dyDescent="0.2">
      <c r="A186" s="42"/>
      <c r="B186" s="42"/>
      <c r="C186" s="42"/>
      <c r="D186" s="42"/>
      <c r="E186" s="42"/>
      <c r="F186" s="42"/>
      <c r="G186" s="42"/>
      <c r="H186" s="42"/>
      <c r="I186" s="42"/>
      <c r="J186" s="42"/>
      <c r="K186" s="42"/>
      <c r="L186" s="42"/>
      <c r="M186" s="42"/>
      <c r="N186" s="42"/>
      <c r="O186" s="42"/>
      <c r="P186" s="43"/>
      <c r="Q186" s="50"/>
      <c r="R186" s="50"/>
      <c r="S186" s="51"/>
      <c r="T186" s="201"/>
      <c r="U186" s="50"/>
      <c r="V186" s="50"/>
    </row>
    <row r="187" spans="1:22" ht="15.75" customHeight="1" x14ac:dyDescent="0.2">
      <c r="A187" s="42"/>
      <c r="B187" s="42"/>
      <c r="C187" s="42"/>
      <c r="D187" s="42"/>
      <c r="E187" s="42"/>
      <c r="F187" s="42"/>
      <c r="G187" s="42"/>
      <c r="H187" s="42"/>
      <c r="I187" s="42"/>
      <c r="J187" s="42"/>
      <c r="K187" s="42"/>
      <c r="L187" s="42"/>
      <c r="M187" s="42"/>
      <c r="N187" s="42"/>
      <c r="O187" s="42"/>
      <c r="P187" s="43"/>
      <c r="Q187" s="50"/>
      <c r="R187" s="50"/>
      <c r="S187" s="51"/>
      <c r="T187" s="201"/>
      <c r="U187" s="50"/>
      <c r="V187" s="50"/>
    </row>
    <row r="188" spans="1:22" ht="15.75" customHeight="1" x14ac:dyDescent="0.2">
      <c r="A188" s="42"/>
      <c r="B188" s="42"/>
      <c r="C188" s="42"/>
      <c r="D188" s="42"/>
      <c r="E188" s="42"/>
      <c r="F188" s="42"/>
      <c r="G188" s="42"/>
      <c r="H188" s="42"/>
      <c r="I188" s="42"/>
      <c r="J188" s="42"/>
      <c r="K188" s="42"/>
      <c r="L188" s="42"/>
      <c r="M188" s="42"/>
      <c r="N188" s="42"/>
      <c r="O188" s="42"/>
      <c r="P188" s="43"/>
      <c r="Q188" s="50"/>
      <c r="R188" s="50"/>
      <c r="S188" s="51"/>
      <c r="T188" s="201"/>
      <c r="U188" s="50"/>
      <c r="V188" s="50"/>
    </row>
    <row r="189" spans="1:22" ht="15.75" customHeight="1" x14ac:dyDescent="0.2">
      <c r="A189" s="42"/>
      <c r="B189" s="42"/>
      <c r="C189" s="42"/>
      <c r="D189" s="42"/>
      <c r="E189" s="42"/>
      <c r="F189" s="42"/>
      <c r="G189" s="42"/>
      <c r="H189" s="42"/>
      <c r="I189" s="42"/>
      <c r="J189" s="42"/>
      <c r="K189" s="42"/>
      <c r="L189" s="42"/>
      <c r="M189" s="42"/>
      <c r="N189" s="42"/>
      <c r="O189" s="42"/>
      <c r="P189" s="43"/>
      <c r="Q189" s="50"/>
      <c r="R189" s="50"/>
      <c r="S189" s="51"/>
      <c r="T189" s="201"/>
      <c r="U189" s="50"/>
      <c r="V189" s="50"/>
    </row>
    <row r="190" spans="1:22" ht="15.75" customHeight="1" x14ac:dyDescent="0.2">
      <c r="A190" s="42"/>
      <c r="B190" s="42"/>
      <c r="C190" s="42"/>
      <c r="D190" s="42"/>
      <c r="E190" s="42"/>
      <c r="F190" s="42"/>
      <c r="G190" s="42"/>
      <c r="H190" s="42"/>
      <c r="I190" s="42"/>
      <c r="J190" s="42"/>
      <c r="K190" s="42"/>
      <c r="L190" s="42"/>
      <c r="M190" s="42"/>
      <c r="N190" s="42"/>
      <c r="O190" s="42"/>
      <c r="P190" s="43"/>
      <c r="Q190" s="50"/>
      <c r="R190" s="50"/>
      <c r="S190" s="51"/>
      <c r="T190" s="201"/>
      <c r="U190" s="50"/>
      <c r="V190" s="50"/>
    </row>
    <row r="191" spans="1:22" ht="15.75" customHeight="1" x14ac:dyDescent="0.2">
      <c r="A191" s="42"/>
      <c r="B191" s="42"/>
      <c r="C191" s="42"/>
      <c r="D191" s="42"/>
      <c r="E191" s="42"/>
      <c r="F191" s="42"/>
      <c r="G191" s="42"/>
      <c r="H191" s="42"/>
      <c r="I191" s="42"/>
      <c r="J191" s="42"/>
      <c r="K191" s="42"/>
      <c r="L191" s="42"/>
      <c r="M191" s="42"/>
      <c r="N191" s="42"/>
      <c r="O191" s="42"/>
      <c r="P191" s="43"/>
      <c r="Q191" s="50"/>
      <c r="R191" s="50"/>
      <c r="S191" s="51"/>
      <c r="T191" s="201"/>
      <c r="U191" s="50"/>
      <c r="V191" s="50"/>
    </row>
    <row r="192" spans="1:22" ht="15.75" customHeight="1" x14ac:dyDescent="0.2">
      <c r="A192" s="42"/>
      <c r="B192" s="42"/>
      <c r="C192" s="42"/>
      <c r="D192" s="42"/>
      <c r="E192" s="42"/>
      <c r="F192" s="42"/>
      <c r="G192" s="42"/>
      <c r="H192" s="42"/>
      <c r="I192" s="42"/>
      <c r="J192" s="42"/>
      <c r="K192" s="42"/>
      <c r="L192" s="42"/>
      <c r="M192" s="42"/>
      <c r="N192" s="42"/>
      <c r="O192" s="42"/>
      <c r="P192" s="43"/>
      <c r="Q192" s="50"/>
      <c r="R192" s="50"/>
      <c r="S192" s="51"/>
      <c r="T192" s="201"/>
      <c r="U192" s="50"/>
      <c r="V192" s="50"/>
    </row>
    <row r="193" spans="1:22" ht="15.75" customHeight="1" x14ac:dyDescent="0.2">
      <c r="A193" s="42"/>
      <c r="B193" s="42"/>
      <c r="C193" s="42"/>
      <c r="D193" s="42"/>
      <c r="E193" s="42"/>
      <c r="F193" s="42"/>
      <c r="G193" s="42"/>
      <c r="H193" s="42"/>
      <c r="I193" s="42"/>
      <c r="J193" s="42"/>
      <c r="K193" s="42"/>
      <c r="L193" s="42"/>
      <c r="M193" s="42"/>
      <c r="N193" s="42"/>
      <c r="O193" s="42"/>
      <c r="P193" s="43"/>
      <c r="Q193" s="50"/>
      <c r="R193" s="50"/>
      <c r="S193" s="51"/>
      <c r="T193" s="201"/>
      <c r="U193" s="50"/>
      <c r="V193" s="50"/>
    </row>
    <row r="194" spans="1:22" ht="15.75" customHeight="1" x14ac:dyDescent="0.2">
      <c r="A194" s="42"/>
      <c r="B194" s="42"/>
      <c r="C194" s="42"/>
      <c r="D194" s="42"/>
      <c r="E194" s="42"/>
      <c r="F194" s="42"/>
      <c r="G194" s="42"/>
      <c r="H194" s="42"/>
      <c r="I194" s="42"/>
      <c r="J194" s="42"/>
      <c r="K194" s="42"/>
      <c r="L194" s="42"/>
      <c r="M194" s="42"/>
      <c r="N194" s="42"/>
      <c r="O194" s="42"/>
      <c r="P194" s="43"/>
      <c r="Q194" s="50"/>
      <c r="R194" s="50"/>
      <c r="S194" s="51"/>
      <c r="T194" s="201"/>
      <c r="U194" s="50"/>
      <c r="V194" s="50"/>
    </row>
    <row r="195" spans="1:22" ht="15.75" customHeight="1" x14ac:dyDescent="0.2">
      <c r="A195" s="42"/>
      <c r="B195" s="42"/>
      <c r="C195" s="42"/>
      <c r="D195" s="42"/>
      <c r="E195" s="42"/>
      <c r="F195" s="42"/>
      <c r="G195" s="42"/>
      <c r="H195" s="42"/>
      <c r="I195" s="42"/>
      <c r="J195" s="42"/>
      <c r="K195" s="42"/>
      <c r="L195" s="42"/>
      <c r="M195" s="42"/>
      <c r="N195" s="42"/>
      <c r="O195" s="42"/>
      <c r="P195" s="43"/>
      <c r="Q195" s="50"/>
      <c r="R195" s="50"/>
      <c r="S195" s="51"/>
      <c r="T195" s="201"/>
      <c r="U195" s="50"/>
      <c r="V195" s="50"/>
    </row>
    <row r="196" spans="1:22" ht="15.75" customHeight="1" x14ac:dyDescent="0.2">
      <c r="A196" s="42"/>
      <c r="B196" s="42"/>
      <c r="C196" s="42"/>
      <c r="D196" s="42"/>
      <c r="E196" s="42"/>
      <c r="F196" s="42"/>
      <c r="G196" s="42"/>
      <c r="H196" s="42"/>
      <c r="I196" s="42"/>
      <c r="J196" s="42"/>
      <c r="K196" s="42"/>
      <c r="L196" s="42"/>
      <c r="M196" s="42"/>
      <c r="N196" s="42"/>
      <c r="O196" s="42"/>
      <c r="P196" s="43"/>
      <c r="Q196" s="50"/>
      <c r="R196" s="50"/>
      <c r="S196" s="51"/>
      <c r="T196" s="201"/>
      <c r="U196" s="50"/>
      <c r="V196" s="50"/>
    </row>
    <row r="197" spans="1:22" ht="15.75" customHeight="1" x14ac:dyDescent="0.2">
      <c r="A197" s="42"/>
      <c r="B197" s="42"/>
      <c r="C197" s="42"/>
      <c r="D197" s="42"/>
      <c r="E197" s="42"/>
      <c r="F197" s="42"/>
      <c r="G197" s="42"/>
      <c r="H197" s="42"/>
      <c r="I197" s="42"/>
      <c r="J197" s="42"/>
      <c r="K197" s="42"/>
      <c r="L197" s="42"/>
      <c r="M197" s="42"/>
      <c r="N197" s="42"/>
      <c r="O197" s="42"/>
      <c r="P197" s="43"/>
      <c r="Q197" s="50"/>
      <c r="R197" s="50"/>
      <c r="S197" s="51"/>
      <c r="T197" s="201"/>
      <c r="U197" s="50"/>
      <c r="V197" s="50"/>
    </row>
    <row r="198" spans="1:22" ht="15.75" customHeight="1" x14ac:dyDescent="0.2">
      <c r="A198" s="42"/>
      <c r="B198" s="42"/>
      <c r="C198" s="42"/>
      <c r="D198" s="42"/>
      <c r="E198" s="42"/>
      <c r="F198" s="42"/>
      <c r="G198" s="42"/>
      <c r="H198" s="42"/>
      <c r="I198" s="42"/>
      <c r="J198" s="42"/>
      <c r="K198" s="42"/>
      <c r="L198" s="42"/>
      <c r="M198" s="42"/>
      <c r="N198" s="42"/>
      <c r="O198" s="42"/>
      <c r="P198" s="43"/>
      <c r="Q198" s="50"/>
      <c r="R198" s="50"/>
      <c r="S198" s="51"/>
      <c r="T198" s="201"/>
      <c r="U198" s="50"/>
      <c r="V198" s="50"/>
    </row>
    <row r="199" spans="1:22" ht="15.75" customHeight="1" x14ac:dyDescent="0.2">
      <c r="A199" s="42"/>
      <c r="B199" s="42"/>
      <c r="C199" s="42"/>
      <c r="D199" s="42"/>
      <c r="E199" s="42"/>
      <c r="F199" s="42"/>
      <c r="G199" s="42"/>
      <c r="H199" s="42"/>
      <c r="I199" s="42"/>
      <c r="J199" s="42"/>
      <c r="K199" s="42"/>
      <c r="L199" s="42"/>
      <c r="M199" s="42"/>
      <c r="N199" s="42"/>
      <c r="O199" s="42"/>
      <c r="P199" s="43"/>
      <c r="Q199" s="50"/>
      <c r="R199" s="50"/>
      <c r="S199" s="51"/>
      <c r="T199" s="201"/>
      <c r="U199" s="50"/>
      <c r="V199" s="50"/>
    </row>
    <row r="200" spans="1:22" ht="15.75" customHeight="1" x14ac:dyDescent="0.2">
      <c r="A200" s="42"/>
      <c r="B200" s="42"/>
      <c r="C200" s="42"/>
      <c r="D200" s="42"/>
      <c r="E200" s="42"/>
      <c r="F200" s="42"/>
      <c r="G200" s="42"/>
      <c r="H200" s="42"/>
      <c r="I200" s="42"/>
      <c r="J200" s="42"/>
      <c r="K200" s="42"/>
      <c r="L200" s="42"/>
      <c r="M200" s="42"/>
      <c r="N200" s="42"/>
      <c r="O200" s="42"/>
      <c r="P200" s="43"/>
      <c r="Q200" s="50"/>
      <c r="R200" s="50"/>
      <c r="S200" s="51"/>
      <c r="T200" s="201"/>
      <c r="U200" s="50"/>
      <c r="V200" s="50"/>
    </row>
    <row r="201" spans="1:22" ht="15.75" customHeight="1" x14ac:dyDescent="0.2">
      <c r="A201" s="42"/>
      <c r="B201" s="42"/>
      <c r="C201" s="42"/>
      <c r="D201" s="42"/>
      <c r="E201" s="42"/>
      <c r="F201" s="42"/>
      <c r="G201" s="42"/>
      <c r="H201" s="42"/>
      <c r="I201" s="42"/>
      <c r="J201" s="42"/>
      <c r="K201" s="42"/>
      <c r="L201" s="42"/>
      <c r="M201" s="42"/>
      <c r="N201" s="42"/>
      <c r="O201" s="42"/>
      <c r="P201" s="43"/>
      <c r="Q201" s="50"/>
      <c r="R201" s="50"/>
      <c r="S201" s="51"/>
      <c r="T201" s="201"/>
      <c r="U201" s="50"/>
      <c r="V201" s="50"/>
    </row>
    <row r="202" spans="1:22" ht="15.75" customHeight="1" x14ac:dyDescent="0.2">
      <c r="A202" s="42"/>
      <c r="B202" s="42"/>
      <c r="C202" s="42"/>
      <c r="D202" s="42"/>
      <c r="E202" s="42"/>
      <c r="F202" s="42"/>
      <c r="G202" s="42"/>
      <c r="H202" s="42"/>
      <c r="I202" s="42"/>
      <c r="J202" s="42"/>
      <c r="K202" s="42"/>
      <c r="L202" s="42"/>
      <c r="M202" s="42"/>
      <c r="N202" s="42"/>
      <c r="O202" s="42"/>
      <c r="P202" s="43"/>
      <c r="Q202" s="50"/>
      <c r="R202" s="50"/>
      <c r="S202" s="51"/>
      <c r="T202" s="201"/>
      <c r="U202" s="50"/>
      <c r="V202" s="50"/>
    </row>
    <row r="203" spans="1:22" ht="15.75" customHeight="1" x14ac:dyDescent="0.2">
      <c r="A203" s="42"/>
      <c r="B203" s="42"/>
      <c r="C203" s="42"/>
      <c r="D203" s="42"/>
      <c r="E203" s="42"/>
      <c r="F203" s="42"/>
      <c r="G203" s="42"/>
      <c r="H203" s="42"/>
      <c r="I203" s="42"/>
      <c r="J203" s="42"/>
      <c r="K203" s="42"/>
      <c r="L203" s="42"/>
      <c r="M203" s="42"/>
      <c r="N203" s="42"/>
      <c r="O203" s="42"/>
      <c r="P203" s="43"/>
      <c r="Q203" s="50"/>
      <c r="R203" s="50"/>
      <c r="S203" s="51"/>
      <c r="T203" s="201"/>
      <c r="U203" s="50"/>
      <c r="V203" s="50"/>
    </row>
    <row r="204" spans="1:22" ht="15.75" customHeight="1" x14ac:dyDescent="0.2">
      <c r="A204" s="42"/>
      <c r="B204" s="42"/>
      <c r="C204" s="42"/>
      <c r="D204" s="42"/>
      <c r="E204" s="42"/>
      <c r="F204" s="42"/>
      <c r="G204" s="42"/>
      <c r="H204" s="42"/>
      <c r="I204" s="42"/>
      <c r="J204" s="42"/>
      <c r="K204" s="42"/>
      <c r="L204" s="42"/>
      <c r="M204" s="42"/>
      <c r="N204" s="42"/>
      <c r="O204" s="42"/>
      <c r="P204" s="43"/>
      <c r="Q204" s="50"/>
      <c r="R204" s="50"/>
      <c r="S204" s="51"/>
      <c r="T204" s="201"/>
      <c r="U204" s="50"/>
      <c r="V204" s="50"/>
    </row>
    <row r="205" spans="1:22" ht="15.75" customHeight="1" x14ac:dyDescent="0.2">
      <c r="A205" s="42"/>
      <c r="B205" s="42"/>
      <c r="C205" s="42"/>
      <c r="D205" s="42"/>
      <c r="E205" s="42"/>
      <c r="F205" s="42"/>
      <c r="G205" s="42"/>
      <c r="H205" s="42"/>
      <c r="I205" s="42"/>
      <c r="J205" s="42"/>
      <c r="K205" s="42"/>
      <c r="L205" s="42"/>
      <c r="M205" s="42"/>
      <c r="N205" s="42"/>
      <c r="O205" s="42"/>
      <c r="P205" s="43"/>
      <c r="Q205" s="50"/>
      <c r="R205" s="50"/>
      <c r="S205" s="51"/>
      <c r="T205" s="201"/>
      <c r="U205" s="50"/>
      <c r="V205" s="50"/>
    </row>
    <row r="206" spans="1:22" ht="15.75" customHeight="1" x14ac:dyDescent="0.2">
      <c r="A206" s="42"/>
      <c r="B206" s="42"/>
      <c r="C206" s="42"/>
      <c r="D206" s="42"/>
      <c r="E206" s="42"/>
      <c r="F206" s="42"/>
      <c r="G206" s="42"/>
      <c r="H206" s="42"/>
      <c r="I206" s="42"/>
      <c r="J206" s="42"/>
      <c r="K206" s="42"/>
      <c r="L206" s="42"/>
      <c r="M206" s="42"/>
      <c r="N206" s="42"/>
      <c r="O206" s="42"/>
      <c r="P206" s="43"/>
      <c r="Q206" s="50"/>
      <c r="R206" s="50"/>
      <c r="S206" s="51"/>
      <c r="T206" s="201"/>
      <c r="U206" s="50"/>
      <c r="V206" s="50"/>
    </row>
    <row r="207" spans="1:22" ht="15.75" customHeight="1" x14ac:dyDescent="0.2">
      <c r="A207" s="42"/>
      <c r="B207" s="42"/>
      <c r="C207" s="42"/>
      <c r="D207" s="42"/>
      <c r="E207" s="42"/>
      <c r="F207" s="42"/>
      <c r="G207" s="42"/>
      <c r="H207" s="42"/>
      <c r="I207" s="42"/>
      <c r="J207" s="42"/>
      <c r="K207" s="42"/>
      <c r="L207" s="42"/>
      <c r="M207" s="42"/>
      <c r="N207" s="42"/>
      <c r="O207" s="42"/>
      <c r="P207" s="43"/>
      <c r="Q207" s="50"/>
      <c r="R207" s="50"/>
      <c r="S207" s="51"/>
      <c r="T207" s="201"/>
      <c r="U207" s="50"/>
      <c r="V207" s="50"/>
    </row>
    <row r="208" spans="1:22" ht="15.75" customHeight="1" x14ac:dyDescent="0.2">
      <c r="A208" s="42"/>
      <c r="B208" s="42"/>
      <c r="C208" s="42"/>
      <c r="D208" s="42"/>
      <c r="E208" s="42"/>
      <c r="F208" s="42"/>
      <c r="G208" s="42"/>
      <c r="H208" s="42"/>
      <c r="I208" s="42"/>
      <c r="J208" s="42"/>
      <c r="K208" s="42"/>
      <c r="L208" s="42"/>
      <c r="M208" s="42"/>
      <c r="N208" s="42"/>
      <c r="O208" s="42"/>
      <c r="P208" s="43"/>
      <c r="Q208" s="50"/>
      <c r="R208" s="50"/>
      <c r="S208" s="51"/>
      <c r="T208" s="201"/>
      <c r="U208" s="50"/>
      <c r="V208" s="50"/>
    </row>
    <row r="209" spans="1:22" ht="15.75" customHeight="1" x14ac:dyDescent="0.2">
      <c r="A209" s="42"/>
      <c r="B209" s="42"/>
      <c r="C209" s="42"/>
      <c r="D209" s="42"/>
      <c r="E209" s="42"/>
      <c r="F209" s="42"/>
      <c r="G209" s="42"/>
      <c r="H209" s="42"/>
      <c r="I209" s="42"/>
      <c r="J209" s="42"/>
      <c r="K209" s="42"/>
      <c r="L209" s="42"/>
      <c r="M209" s="42"/>
      <c r="N209" s="42"/>
      <c r="O209" s="42"/>
      <c r="P209" s="43"/>
      <c r="Q209" s="50"/>
      <c r="R209" s="50"/>
      <c r="S209" s="51"/>
      <c r="T209" s="201"/>
      <c r="U209" s="50"/>
      <c r="V209" s="50"/>
    </row>
    <row r="210" spans="1:22" ht="15.75" customHeight="1" x14ac:dyDescent="0.2">
      <c r="A210" s="42"/>
      <c r="B210" s="42"/>
      <c r="C210" s="42"/>
      <c r="D210" s="42"/>
      <c r="E210" s="42"/>
      <c r="F210" s="42"/>
      <c r="G210" s="42"/>
      <c r="H210" s="42"/>
      <c r="I210" s="42"/>
      <c r="J210" s="42"/>
      <c r="K210" s="42"/>
      <c r="L210" s="42"/>
      <c r="M210" s="42"/>
      <c r="N210" s="42"/>
      <c r="O210" s="42"/>
      <c r="P210" s="43"/>
      <c r="Q210" s="50"/>
      <c r="R210" s="50"/>
      <c r="S210" s="51"/>
      <c r="T210" s="201"/>
      <c r="U210" s="50"/>
      <c r="V210" s="50"/>
    </row>
    <row r="211" spans="1:22" ht="15.75" customHeight="1" x14ac:dyDescent="0.2">
      <c r="A211" s="42"/>
      <c r="B211" s="42"/>
      <c r="C211" s="42"/>
      <c r="D211" s="42"/>
      <c r="E211" s="42"/>
      <c r="F211" s="42"/>
      <c r="G211" s="42"/>
      <c r="H211" s="42"/>
      <c r="I211" s="42"/>
      <c r="J211" s="42"/>
      <c r="K211" s="42"/>
      <c r="L211" s="42"/>
      <c r="M211" s="42"/>
      <c r="N211" s="42"/>
      <c r="O211" s="42"/>
      <c r="P211" s="43"/>
      <c r="Q211" s="50"/>
      <c r="R211" s="50"/>
      <c r="S211" s="51"/>
      <c r="T211" s="201"/>
      <c r="U211" s="50"/>
      <c r="V211" s="50"/>
    </row>
    <row r="212" spans="1:22" ht="15.75" customHeight="1" x14ac:dyDescent="0.2">
      <c r="A212" s="42"/>
      <c r="B212" s="42"/>
      <c r="C212" s="42"/>
      <c r="D212" s="42"/>
      <c r="E212" s="42"/>
      <c r="F212" s="42"/>
      <c r="G212" s="42"/>
      <c r="H212" s="42"/>
      <c r="I212" s="42"/>
      <c r="J212" s="42"/>
      <c r="K212" s="42"/>
      <c r="L212" s="42"/>
      <c r="M212" s="42"/>
      <c r="N212" s="42"/>
      <c r="O212" s="42"/>
      <c r="P212" s="43"/>
      <c r="Q212" s="50"/>
      <c r="R212" s="50"/>
      <c r="S212" s="51"/>
      <c r="T212" s="201"/>
      <c r="U212" s="50"/>
      <c r="V212" s="50"/>
    </row>
    <row r="213" spans="1:22" ht="15.75" customHeight="1" x14ac:dyDescent="0.2">
      <c r="A213" s="42"/>
      <c r="B213" s="42"/>
      <c r="C213" s="42"/>
      <c r="D213" s="42"/>
      <c r="E213" s="42"/>
      <c r="F213" s="42"/>
      <c r="G213" s="42"/>
      <c r="H213" s="42"/>
      <c r="I213" s="42"/>
      <c r="J213" s="42"/>
      <c r="K213" s="42"/>
      <c r="L213" s="42"/>
      <c r="M213" s="42"/>
      <c r="N213" s="42"/>
      <c r="O213" s="42"/>
      <c r="P213" s="43"/>
      <c r="Q213" s="50"/>
      <c r="R213" s="50"/>
      <c r="S213" s="51"/>
      <c r="T213" s="201"/>
      <c r="U213" s="50"/>
      <c r="V213" s="50"/>
    </row>
    <row r="214" spans="1:22" ht="15.75" customHeight="1" x14ac:dyDescent="0.2">
      <c r="A214" s="42"/>
      <c r="B214" s="42"/>
      <c r="C214" s="42"/>
      <c r="D214" s="42"/>
      <c r="E214" s="42"/>
      <c r="F214" s="42"/>
      <c r="G214" s="42"/>
      <c r="H214" s="42"/>
      <c r="I214" s="42"/>
      <c r="J214" s="42"/>
      <c r="K214" s="42"/>
      <c r="L214" s="42"/>
      <c r="M214" s="42"/>
      <c r="N214" s="42"/>
      <c r="O214" s="42"/>
      <c r="P214" s="43"/>
      <c r="Q214" s="50"/>
      <c r="R214" s="50"/>
      <c r="S214" s="51"/>
      <c r="T214" s="201"/>
      <c r="U214" s="50"/>
      <c r="V214" s="50"/>
    </row>
    <row r="215" spans="1:22" ht="15.75" customHeight="1" x14ac:dyDescent="0.2">
      <c r="A215" s="42"/>
      <c r="B215" s="42"/>
      <c r="C215" s="42"/>
      <c r="D215" s="42"/>
      <c r="E215" s="42"/>
      <c r="F215" s="42"/>
      <c r="G215" s="42"/>
      <c r="H215" s="42"/>
      <c r="I215" s="42"/>
      <c r="J215" s="42"/>
      <c r="K215" s="42"/>
      <c r="L215" s="42"/>
      <c r="M215" s="42"/>
      <c r="N215" s="42"/>
      <c r="O215" s="42"/>
      <c r="P215" s="43"/>
      <c r="Q215" s="50"/>
      <c r="R215" s="50"/>
      <c r="S215" s="51"/>
      <c r="T215" s="201"/>
      <c r="U215" s="50"/>
      <c r="V215" s="50"/>
    </row>
    <row r="216" spans="1:22" ht="15.75" customHeight="1" x14ac:dyDescent="0.2">
      <c r="A216" s="42"/>
      <c r="B216" s="42"/>
      <c r="C216" s="42"/>
      <c r="D216" s="42"/>
      <c r="E216" s="42"/>
      <c r="F216" s="42"/>
      <c r="G216" s="42"/>
      <c r="H216" s="42"/>
      <c r="I216" s="42"/>
      <c r="J216" s="42"/>
      <c r="K216" s="42"/>
      <c r="L216" s="42"/>
      <c r="M216" s="42"/>
      <c r="N216" s="42"/>
      <c r="O216" s="42"/>
      <c r="P216" s="43"/>
      <c r="Q216" s="50"/>
      <c r="R216" s="50"/>
      <c r="S216" s="51"/>
      <c r="T216" s="201"/>
      <c r="U216" s="50"/>
      <c r="V216" s="50"/>
    </row>
    <row r="217" spans="1:22" ht="15.75" customHeight="1" x14ac:dyDescent="0.2">
      <c r="A217" s="42"/>
      <c r="B217" s="42"/>
      <c r="C217" s="42"/>
      <c r="D217" s="42"/>
      <c r="E217" s="42"/>
      <c r="F217" s="42"/>
      <c r="G217" s="42"/>
      <c r="H217" s="42"/>
      <c r="I217" s="42"/>
      <c r="J217" s="42"/>
      <c r="K217" s="42"/>
      <c r="L217" s="42"/>
      <c r="M217" s="42"/>
      <c r="N217" s="42"/>
      <c r="O217" s="42"/>
      <c r="P217" s="43"/>
      <c r="Q217" s="50"/>
      <c r="R217" s="50"/>
      <c r="S217" s="51"/>
      <c r="T217" s="201"/>
      <c r="U217" s="50"/>
      <c r="V217" s="50"/>
    </row>
    <row r="218" spans="1:22" ht="15.75" customHeight="1" x14ac:dyDescent="0.2">
      <c r="A218" s="42"/>
      <c r="B218" s="42"/>
      <c r="C218" s="42"/>
      <c r="D218" s="42"/>
      <c r="E218" s="42"/>
      <c r="F218" s="42"/>
      <c r="G218" s="42"/>
      <c r="H218" s="42"/>
      <c r="I218" s="42"/>
      <c r="J218" s="42"/>
      <c r="K218" s="42"/>
      <c r="L218" s="42"/>
      <c r="M218" s="42"/>
      <c r="N218" s="42"/>
      <c r="O218" s="42"/>
      <c r="P218" s="43"/>
      <c r="Q218" s="50"/>
      <c r="R218" s="50"/>
      <c r="S218" s="51"/>
      <c r="T218" s="201"/>
      <c r="U218" s="50"/>
      <c r="V218" s="50"/>
    </row>
    <row r="219" spans="1:22" ht="15.75" customHeight="1" x14ac:dyDescent="0.2">
      <c r="A219" s="42"/>
      <c r="B219" s="42"/>
      <c r="C219" s="42"/>
      <c r="D219" s="42"/>
      <c r="E219" s="42"/>
      <c r="F219" s="42"/>
      <c r="G219" s="42"/>
      <c r="H219" s="42"/>
      <c r="I219" s="42"/>
      <c r="J219" s="42"/>
      <c r="K219" s="42"/>
      <c r="L219" s="42"/>
      <c r="M219" s="42"/>
      <c r="N219" s="42"/>
      <c r="O219" s="42"/>
      <c r="P219" s="43"/>
      <c r="Q219" s="50"/>
      <c r="R219" s="50"/>
      <c r="S219" s="51"/>
      <c r="T219" s="201"/>
      <c r="U219" s="50"/>
      <c r="V219" s="50"/>
    </row>
    <row r="220" spans="1:22" ht="15.75" customHeight="1" x14ac:dyDescent="0.2">
      <c r="A220" s="42"/>
      <c r="B220" s="42"/>
      <c r="C220" s="42"/>
      <c r="D220" s="42"/>
      <c r="E220" s="42"/>
      <c r="F220" s="42"/>
      <c r="G220" s="42"/>
      <c r="H220" s="42"/>
      <c r="I220" s="42"/>
      <c r="J220" s="42"/>
      <c r="K220" s="42"/>
      <c r="L220" s="42"/>
      <c r="M220" s="42"/>
      <c r="N220" s="42"/>
      <c r="O220" s="42"/>
      <c r="P220" s="43"/>
      <c r="Q220" s="50"/>
      <c r="R220" s="50"/>
      <c r="S220" s="51"/>
      <c r="T220" s="201"/>
      <c r="U220" s="50"/>
      <c r="V220" s="50"/>
    </row>
    <row r="221" spans="1:22" ht="15.75" customHeight="1" x14ac:dyDescent="0.2">
      <c r="A221" s="42"/>
      <c r="B221" s="42"/>
      <c r="C221" s="42"/>
      <c r="D221" s="42"/>
      <c r="E221" s="42"/>
      <c r="F221" s="42"/>
      <c r="G221" s="42"/>
      <c r="H221" s="42"/>
      <c r="I221" s="42"/>
      <c r="J221" s="42"/>
      <c r="K221" s="42"/>
      <c r="L221" s="42"/>
      <c r="M221" s="42"/>
      <c r="N221" s="42"/>
      <c r="O221" s="42"/>
      <c r="P221" s="43"/>
      <c r="Q221" s="50"/>
      <c r="R221" s="50"/>
      <c r="S221" s="51"/>
      <c r="T221" s="201"/>
      <c r="U221" s="50"/>
      <c r="V221" s="50"/>
    </row>
    <row r="222" spans="1:22" ht="15.75" customHeight="1" x14ac:dyDescent="0.2">
      <c r="A222" s="42"/>
      <c r="B222" s="42"/>
      <c r="C222" s="42"/>
      <c r="D222" s="42"/>
      <c r="E222" s="42"/>
      <c r="F222" s="42"/>
      <c r="G222" s="42"/>
      <c r="H222" s="42"/>
      <c r="I222" s="42"/>
      <c r="J222" s="42"/>
      <c r="K222" s="42"/>
      <c r="L222" s="42"/>
      <c r="M222" s="42"/>
      <c r="N222" s="42"/>
      <c r="O222" s="42"/>
      <c r="P222" s="43"/>
      <c r="Q222" s="50"/>
      <c r="R222" s="50"/>
      <c r="S222" s="51"/>
      <c r="T222" s="201"/>
      <c r="U222" s="50"/>
      <c r="V222" s="50"/>
    </row>
    <row r="223" spans="1:22" ht="15.75" customHeight="1" x14ac:dyDescent="0.2">
      <c r="A223" s="42"/>
      <c r="B223" s="42"/>
      <c r="C223" s="42"/>
      <c r="D223" s="42"/>
      <c r="E223" s="42"/>
      <c r="F223" s="42"/>
      <c r="G223" s="42"/>
      <c r="H223" s="42"/>
      <c r="I223" s="42"/>
      <c r="J223" s="42"/>
      <c r="K223" s="42"/>
      <c r="L223" s="42"/>
      <c r="M223" s="42"/>
      <c r="N223" s="42"/>
      <c r="O223" s="42"/>
      <c r="P223" s="43"/>
      <c r="Q223" s="50"/>
      <c r="R223" s="50"/>
      <c r="S223" s="51"/>
      <c r="T223" s="201"/>
      <c r="U223" s="50"/>
      <c r="V223" s="50"/>
    </row>
    <row r="224" spans="1:22" ht="15.75" customHeight="1" x14ac:dyDescent="0.2">
      <c r="A224" s="42"/>
      <c r="B224" s="42"/>
      <c r="C224" s="42"/>
      <c r="D224" s="42"/>
      <c r="E224" s="42"/>
      <c r="F224" s="42"/>
      <c r="G224" s="42"/>
      <c r="H224" s="42"/>
      <c r="I224" s="42"/>
      <c r="J224" s="42"/>
      <c r="K224" s="42"/>
      <c r="L224" s="42"/>
      <c r="M224" s="42"/>
      <c r="N224" s="42"/>
      <c r="O224" s="42"/>
      <c r="P224" s="43"/>
      <c r="Q224" s="50"/>
      <c r="R224" s="50"/>
      <c r="S224" s="51"/>
      <c r="T224" s="201"/>
      <c r="U224" s="50"/>
      <c r="V224" s="50"/>
    </row>
    <row r="225" spans="1:22" ht="15.75" customHeight="1" x14ac:dyDescent="0.2">
      <c r="A225" s="42"/>
      <c r="B225" s="42"/>
      <c r="C225" s="42"/>
      <c r="D225" s="42"/>
      <c r="E225" s="42"/>
      <c r="F225" s="42"/>
      <c r="G225" s="42"/>
      <c r="H225" s="42"/>
      <c r="I225" s="42"/>
      <c r="J225" s="42"/>
      <c r="K225" s="42"/>
      <c r="L225" s="42"/>
      <c r="M225" s="42"/>
      <c r="N225" s="42"/>
      <c r="O225" s="42"/>
      <c r="P225" s="43"/>
      <c r="Q225" s="50"/>
      <c r="R225" s="50"/>
      <c r="S225" s="51"/>
      <c r="T225" s="201"/>
      <c r="U225" s="50"/>
      <c r="V225" s="50"/>
    </row>
    <row r="226" spans="1:22" ht="15.75" customHeight="1" x14ac:dyDescent="0.2">
      <c r="A226" s="42"/>
      <c r="B226" s="42"/>
      <c r="C226" s="42"/>
      <c r="D226" s="42"/>
      <c r="E226" s="42"/>
      <c r="F226" s="42"/>
      <c r="G226" s="42"/>
      <c r="H226" s="42"/>
      <c r="I226" s="42"/>
      <c r="J226" s="42"/>
      <c r="K226" s="42"/>
      <c r="L226" s="42"/>
      <c r="M226" s="42"/>
      <c r="N226" s="42"/>
      <c r="O226" s="42"/>
      <c r="P226" s="43"/>
      <c r="Q226" s="50"/>
      <c r="R226" s="50"/>
      <c r="S226" s="51"/>
      <c r="T226" s="201"/>
      <c r="U226" s="50"/>
      <c r="V226" s="50"/>
    </row>
    <row r="227" spans="1:22" ht="15.75" customHeight="1" x14ac:dyDescent="0.2">
      <c r="A227" s="42"/>
      <c r="B227" s="42"/>
      <c r="C227" s="42"/>
      <c r="D227" s="42"/>
      <c r="E227" s="42"/>
      <c r="F227" s="42"/>
      <c r="G227" s="42"/>
      <c r="H227" s="42"/>
      <c r="I227" s="42"/>
      <c r="J227" s="42"/>
      <c r="K227" s="42"/>
      <c r="L227" s="42"/>
      <c r="M227" s="42"/>
      <c r="N227" s="42"/>
      <c r="O227" s="42"/>
      <c r="P227" s="43"/>
      <c r="Q227" s="50"/>
      <c r="R227" s="50"/>
      <c r="S227" s="51"/>
      <c r="T227" s="201"/>
      <c r="U227" s="50"/>
      <c r="V227" s="50"/>
    </row>
    <row r="228" spans="1:22" ht="15.75" customHeight="1" x14ac:dyDescent="0.2">
      <c r="A228" s="42"/>
      <c r="B228" s="42"/>
      <c r="C228" s="42"/>
      <c r="D228" s="42"/>
      <c r="E228" s="42"/>
      <c r="F228" s="42"/>
      <c r="G228" s="42"/>
      <c r="H228" s="42"/>
      <c r="I228" s="42"/>
      <c r="J228" s="42"/>
      <c r="K228" s="42"/>
      <c r="L228" s="42"/>
      <c r="M228" s="42"/>
      <c r="N228" s="42"/>
      <c r="O228" s="42"/>
      <c r="P228" s="43"/>
      <c r="Q228" s="50"/>
      <c r="R228" s="50"/>
      <c r="S228" s="51"/>
      <c r="T228" s="201"/>
      <c r="U228" s="50"/>
      <c r="V228" s="50"/>
    </row>
    <row r="229" spans="1:22" ht="15.75" customHeight="1" x14ac:dyDescent="0.2">
      <c r="A229" s="42"/>
      <c r="B229" s="42"/>
      <c r="C229" s="42"/>
      <c r="D229" s="42"/>
      <c r="E229" s="42"/>
      <c r="F229" s="42"/>
      <c r="G229" s="42"/>
      <c r="H229" s="42"/>
      <c r="I229" s="42"/>
      <c r="J229" s="42"/>
      <c r="K229" s="42"/>
      <c r="L229" s="42"/>
      <c r="M229" s="42"/>
      <c r="N229" s="42"/>
      <c r="O229" s="42"/>
      <c r="P229" s="43"/>
      <c r="Q229" s="50"/>
      <c r="R229" s="50"/>
      <c r="S229" s="51"/>
      <c r="T229" s="201"/>
      <c r="U229" s="50"/>
      <c r="V229" s="50"/>
    </row>
    <row r="230" spans="1:22" ht="15.75" customHeight="1" x14ac:dyDescent="0.2">
      <c r="A230" s="42"/>
      <c r="B230" s="42"/>
      <c r="C230" s="42"/>
      <c r="D230" s="42"/>
      <c r="E230" s="42"/>
      <c r="F230" s="42"/>
      <c r="G230" s="42"/>
      <c r="H230" s="42"/>
      <c r="I230" s="42"/>
      <c r="J230" s="42"/>
      <c r="K230" s="42"/>
      <c r="L230" s="42"/>
      <c r="M230" s="42"/>
      <c r="N230" s="42"/>
      <c r="O230" s="42"/>
      <c r="P230" s="43"/>
      <c r="Q230" s="50"/>
      <c r="R230" s="50"/>
      <c r="S230" s="51"/>
      <c r="T230" s="201"/>
      <c r="U230" s="50"/>
      <c r="V230" s="50"/>
    </row>
    <row r="231" spans="1:22" ht="15.75" customHeight="1" x14ac:dyDescent="0.2">
      <c r="A231" s="42"/>
      <c r="B231" s="42"/>
      <c r="C231" s="42"/>
      <c r="D231" s="42"/>
      <c r="E231" s="42"/>
      <c r="F231" s="42"/>
      <c r="G231" s="42"/>
      <c r="H231" s="42"/>
      <c r="I231" s="42"/>
      <c r="J231" s="42"/>
      <c r="K231" s="42"/>
      <c r="L231" s="42"/>
      <c r="M231" s="42"/>
      <c r="N231" s="42"/>
      <c r="O231" s="42"/>
      <c r="P231" s="43"/>
      <c r="Q231" s="50"/>
      <c r="R231" s="50"/>
      <c r="S231" s="51"/>
      <c r="T231" s="201"/>
      <c r="U231" s="50"/>
      <c r="V231" s="50"/>
    </row>
    <row r="232" spans="1:22" ht="15.75" customHeight="1" x14ac:dyDescent="0.2">
      <c r="A232" s="42"/>
      <c r="B232" s="42"/>
      <c r="C232" s="42"/>
      <c r="D232" s="42"/>
      <c r="E232" s="42"/>
      <c r="F232" s="42"/>
      <c r="G232" s="42"/>
      <c r="H232" s="42"/>
      <c r="I232" s="42"/>
      <c r="J232" s="42"/>
      <c r="K232" s="42"/>
      <c r="L232" s="42"/>
      <c r="M232" s="42"/>
      <c r="N232" s="42"/>
      <c r="O232" s="42"/>
      <c r="P232" s="43"/>
      <c r="Q232" s="50"/>
      <c r="R232" s="50"/>
      <c r="S232" s="51"/>
      <c r="T232" s="201"/>
      <c r="U232" s="50"/>
      <c r="V232" s="50"/>
    </row>
    <row r="233" spans="1:22" ht="15.75" customHeight="1" x14ac:dyDescent="0.2">
      <c r="A233" s="42"/>
      <c r="B233" s="42"/>
      <c r="C233" s="42"/>
      <c r="D233" s="42"/>
      <c r="E233" s="42"/>
      <c r="F233" s="42"/>
      <c r="G233" s="42"/>
      <c r="H233" s="42"/>
      <c r="I233" s="42"/>
      <c r="J233" s="42"/>
      <c r="K233" s="42"/>
      <c r="L233" s="42"/>
      <c r="M233" s="42"/>
      <c r="N233" s="42"/>
      <c r="O233" s="42"/>
      <c r="P233" s="43"/>
      <c r="Q233" s="50"/>
      <c r="R233" s="50"/>
      <c r="S233" s="51"/>
      <c r="T233" s="201"/>
      <c r="U233" s="50"/>
      <c r="V233" s="50"/>
    </row>
    <row r="234" spans="1:22" ht="15.75" customHeight="1" x14ac:dyDescent="0.2">
      <c r="A234" s="42"/>
      <c r="B234" s="42"/>
      <c r="C234" s="42"/>
      <c r="D234" s="42"/>
      <c r="E234" s="42"/>
      <c r="F234" s="42"/>
      <c r="G234" s="42"/>
      <c r="H234" s="42"/>
      <c r="I234" s="42"/>
      <c r="J234" s="42"/>
      <c r="K234" s="42"/>
      <c r="L234" s="42"/>
      <c r="M234" s="42"/>
      <c r="N234" s="42"/>
      <c r="O234" s="42"/>
      <c r="P234" s="43"/>
      <c r="Q234" s="50"/>
      <c r="R234" s="50"/>
      <c r="S234" s="51"/>
      <c r="T234" s="201"/>
      <c r="U234" s="50"/>
      <c r="V234" s="50"/>
    </row>
    <row r="235" spans="1:22" ht="15.75" customHeight="1" x14ac:dyDescent="0.2">
      <c r="A235" s="42"/>
      <c r="B235" s="42"/>
      <c r="C235" s="42"/>
      <c r="D235" s="42"/>
      <c r="E235" s="42"/>
      <c r="F235" s="42"/>
      <c r="G235" s="42"/>
      <c r="H235" s="42"/>
      <c r="I235" s="42"/>
      <c r="J235" s="42"/>
      <c r="K235" s="42"/>
      <c r="L235" s="42"/>
      <c r="M235" s="42"/>
      <c r="N235" s="42"/>
      <c r="O235" s="42"/>
      <c r="P235" s="43"/>
      <c r="Q235" s="50"/>
      <c r="R235" s="50"/>
      <c r="S235" s="51"/>
      <c r="T235" s="201"/>
      <c r="U235" s="50"/>
      <c r="V235" s="50"/>
    </row>
    <row r="236" spans="1:22" ht="15.75" customHeight="1" x14ac:dyDescent="0.2">
      <c r="A236" s="42"/>
      <c r="B236" s="42"/>
      <c r="C236" s="42"/>
      <c r="D236" s="42"/>
      <c r="E236" s="42"/>
      <c r="F236" s="42"/>
      <c r="G236" s="42"/>
      <c r="H236" s="42"/>
      <c r="I236" s="42"/>
      <c r="J236" s="42"/>
      <c r="K236" s="42"/>
      <c r="L236" s="42"/>
      <c r="M236" s="42"/>
      <c r="N236" s="42"/>
      <c r="O236" s="42"/>
      <c r="P236" s="43"/>
      <c r="Q236" s="50"/>
      <c r="R236" s="50"/>
      <c r="S236" s="51"/>
      <c r="T236" s="201"/>
      <c r="U236" s="50"/>
      <c r="V236" s="50"/>
    </row>
    <row r="237" spans="1:22" ht="15.75" customHeight="1" x14ac:dyDescent="0.2">
      <c r="A237" s="42"/>
      <c r="B237" s="42"/>
      <c r="C237" s="42"/>
      <c r="D237" s="42"/>
      <c r="E237" s="42"/>
      <c r="F237" s="42"/>
      <c r="G237" s="42"/>
      <c r="H237" s="42"/>
      <c r="I237" s="42"/>
      <c r="J237" s="42"/>
      <c r="K237" s="42"/>
      <c r="L237" s="42"/>
      <c r="M237" s="42"/>
      <c r="N237" s="42"/>
      <c r="O237" s="42"/>
      <c r="P237" s="43"/>
      <c r="Q237" s="50"/>
      <c r="R237" s="50"/>
      <c r="S237" s="51"/>
      <c r="T237" s="201"/>
      <c r="U237" s="50"/>
      <c r="V237" s="50"/>
    </row>
    <row r="238" spans="1:22" ht="15.75" customHeight="1" x14ac:dyDescent="0.2">
      <c r="A238" s="42"/>
      <c r="B238" s="42"/>
      <c r="C238" s="42"/>
      <c r="D238" s="42"/>
      <c r="E238" s="42"/>
      <c r="F238" s="42"/>
      <c r="G238" s="42"/>
      <c r="H238" s="42"/>
      <c r="I238" s="42"/>
      <c r="J238" s="42"/>
      <c r="K238" s="42"/>
      <c r="L238" s="42"/>
      <c r="M238" s="42"/>
      <c r="N238" s="42"/>
      <c r="O238" s="42"/>
      <c r="P238" s="43"/>
      <c r="Q238" s="50"/>
      <c r="R238" s="50"/>
      <c r="S238" s="51"/>
      <c r="T238" s="201"/>
      <c r="U238" s="50"/>
      <c r="V238" s="50"/>
    </row>
    <row r="239" spans="1:22" ht="15.75" customHeight="1" x14ac:dyDescent="0.2">
      <c r="A239" s="42"/>
      <c r="B239" s="42"/>
      <c r="C239" s="42"/>
      <c r="D239" s="42"/>
      <c r="E239" s="42"/>
      <c r="F239" s="42"/>
      <c r="G239" s="42"/>
      <c r="H239" s="42"/>
      <c r="I239" s="42"/>
      <c r="J239" s="42"/>
      <c r="K239" s="42"/>
      <c r="L239" s="42"/>
      <c r="M239" s="42"/>
      <c r="N239" s="42"/>
      <c r="O239" s="42"/>
      <c r="P239" s="43"/>
      <c r="Q239" s="50"/>
      <c r="R239" s="50"/>
      <c r="S239" s="51"/>
      <c r="T239" s="201"/>
      <c r="U239" s="50"/>
      <c r="V239" s="50"/>
    </row>
    <row r="240" spans="1:22" ht="15.75" customHeight="1" x14ac:dyDescent="0.2">
      <c r="A240" s="42"/>
      <c r="B240" s="42"/>
      <c r="C240" s="42"/>
      <c r="D240" s="42"/>
      <c r="E240" s="42"/>
      <c r="F240" s="42"/>
      <c r="G240" s="42"/>
      <c r="H240" s="42"/>
      <c r="I240" s="42"/>
      <c r="J240" s="42"/>
      <c r="K240" s="42"/>
      <c r="L240" s="42"/>
      <c r="M240" s="42"/>
      <c r="N240" s="42"/>
      <c r="O240" s="42"/>
      <c r="P240" s="43"/>
      <c r="Q240" s="50"/>
      <c r="R240" s="50"/>
      <c r="S240" s="51"/>
      <c r="T240" s="201"/>
      <c r="U240" s="50"/>
      <c r="V240" s="50"/>
    </row>
    <row r="241" spans="1:22" ht="15.75" customHeight="1" x14ac:dyDescent="0.2">
      <c r="A241" s="42"/>
      <c r="B241" s="42"/>
      <c r="C241" s="42"/>
      <c r="D241" s="42"/>
      <c r="E241" s="42"/>
      <c r="F241" s="42"/>
      <c r="G241" s="42"/>
      <c r="H241" s="42"/>
      <c r="I241" s="42"/>
      <c r="J241" s="42"/>
      <c r="K241" s="42"/>
      <c r="L241" s="42"/>
      <c r="M241" s="42"/>
      <c r="N241" s="42"/>
      <c r="O241" s="42"/>
      <c r="P241" s="43"/>
      <c r="Q241" s="50"/>
      <c r="R241" s="50"/>
      <c r="S241" s="51"/>
      <c r="T241" s="201"/>
      <c r="U241" s="50"/>
      <c r="V241" s="50"/>
    </row>
    <row r="242" spans="1:22" ht="15.75" customHeight="1" x14ac:dyDescent="0.2">
      <c r="A242" s="42"/>
      <c r="B242" s="42"/>
      <c r="C242" s="42"/>
      <c r="D242" s="42"/>
      <c r="E242" s="42"/>
      <c r="F242" s="42"/>
      <c r="G242" s="42"/>
      <c r="H242" s="42"/>
      <c r="I242" s="42"/>
      <c r="J242" s="42"/>
      <c r="K242" s="42"/>
      <c r="L242" s="42"/>
      <c r="M242" s="42"/>
      <c r="N242" s="42"/>
      <c r="O242" s="42"/>
      <c r="P242" s="43"/>
      <c r="Q242" s="50"/>
      <c r="R242" s="50"/>
      <c r="S242" s="51"/>
      <c r="T242" s="201"/>
      <c r="U242" s="50"/>
      <c r="V242" s="50"/>
    </row>
    <row r="243" spans="1:22" ht="15.75" customHeight="1" x14ac:dyDescent="0.2">
      <c r="A243" s="42"/>
      <c r="B243" s="42"/>
      <c r="C243" s="42"/>
      <c r="D243" s="42"/>
      <c r="E243" s="42"/>
      <c r="F243" s="42"/>
      <c r="G243" s="42"/>
      <c r="H243" s="42"/>
      <c r="I243" s="42"/>
      <c r="J243" s="42"/>
      <c r="K243" s="42"/>
      <c r="L243" s="42"/>
      <c r="M243" s="42"/>
      <c r="N243" s="42"/>
      <c r="O243" s="42"/>
      <c r="P243" s="43"/>
      <c r="Q243" s="50"/>
      <c r="R243" s="50"/>
      <c r="S243" s="51"/>
      <c r="T243" s="201"/>
      <c r="U243" s="50"/>
      <c r="V243" s="50"/>
    </row>
    <row r="244" spans="1:22" ht="15.75" customHeight="1" x14ac:dyDescent="0.2">
      <c r="A244" s="42"/>
      <c r="B244" s="42"/>
      <c r="C244" s="42"/>
      <c r="D244" s="42"/>
      <c r="E244" s="42"/>
      <c r="F244" s="42"/>
      <c r="G244" s="42"/>
      <c r="H244" s="42"/>
      <c r="I244" s="42"/>
      <c r="J244" s="42"/>
      <c r="K244" s="42"/>
      <c r="L244" s="42"/>
      <c r="M244" s="42"/>
      <c r="N244" s="42"/>
      <c r="O244" s="42"/>
      <c r="P244" s="43"/>
      <c r="Q244" s="50"/>
      <c r="R244" s="50"/>
      <c r="S244" s="51"/>
      <c r="T244" s="201"/>
      <c r="U244" s="50"/>
      <c r="V244" s="50"/>
    </row>
    <row r="245" spans="1:22" ht="15.75" customHeight="1" x14ac:dyDescent="0.2">
      <c r="A245" s="42"/>
      <c r="B245" s="42"/>
      <c r="C245" s="42"/>
      <c r="D245" s="42"/>
      <c r="E245" s="42"/>
      <c r="F245" s="42"/>
      <c r="G245" s="42"/>
      <c r="H245" s="42"/>
      <c r="I245" s="42"/>
      <c r="J245" s="42"/>
      <c r="K245" s="42"/>
      <c r="L245" s="42"/>
      <c r="M245" s="42"/>
      <c r="N245" s="42"/>
      <c r="O245" s="42"/>
      <c r="P245" s="43"/>
      <c r="Q245" s="50"/>
      <c r="R245" s="50"/>
      <c r="S245" s="51"/>
      <c r="T245" s="201"/>
      <c r="U245" s="50"/>
      <c r="V245" s="50"/>
    </row>
    <row r="246" spans="1:22" ht="15.75" customHeight="1" x14ac:dyDescent="0.2">
      <c r="A246" s="42"/>
      <c r="B246" s="42"/>
      <c r="C246" s="42"/>
      <c r="D246" s="42"/>
      <c r="E246" s="42"/>
      <c r="F246" s="42"/>
      <c r="G246" s="42"/>
      <c r="H246" s="42"/>
      <c r="I246" s="42"/>
      <c r="J246" s="42"/>
      <c r="K246" s="42"/>
      <c r="L246" s="42"/>
      <c r="M246" s="42"/>
      <c r="N246" s="42"/>
      <c r="O246" s="42"/>
      <c r="P246" s="43"/>
      <c r="Q246" s="50"/>
      <c r="R246" s="50"/>
      <c r="S246" s="51"/>
      <c r="T246" s="201"/>
      <c r="U246" s="50"/>
      <c r="V246" s="50"/>
    </row>
    <row r="247" spans="1:22" ht="15.75" customHeight="1" x14ac:dyDescent="0.2">
      <c r="A247" s="42"/>
      <c r="B247" s="42"/>
      <c r="C247" s="42"/>
      <c r="D247" s="42"/>
      <c r="E247" s="42"/>
      <c r="F247" s="42"/>
      <c r="G247" s="42"/>
      <c r="H247" s="42"/>
      <c r="I247" s="42"/>
      <c r="J247" s="42"/>
      <c r="K247" s="42"/>
      <c r="L247" s="42"/>
      <c r="M247" s="42"/>
      <c r="N247" s="42"/>
      <c r="O247" s="42"/>
      <c r="P247" s="43"/>
      <c r="Q247" s="50"/>
      <c r="R247" s="50"/>
      <c r="S247" s="51"/>
      <c r="T247" s="201"/>
      <c r="U247" s="50"/>
      <c r="V247" s="50"/>
    </row>
    <row r="248" spans="1:22" ht="15.75" customHeight="1" x14ac:dyDescent="0.2">
      <c r="A248" s="42"/>
      <c r="B248" s="42"/>
      <c r="C248" s="42"/>
      <c r="D248" s="42"/>
      <c r="E248" s="42"/>
      <c r="F248" s="42"/>
      <c r="G248" s="42"/>
      <c r="H248" s="42"/>
      <c r="I248" s="42"/>
      <c r="J248" s="42"/>
      <c r="K248" s="42"/>
      <c r="L248" s="42"/>
      <c r="M248" s="42"/>
      <c r="N248" s="42"/>
      <c r="O248" s="42"/>
      <c r="P248" s="43"/>
      <c r="Q248" s="50"/>
      <c r="R248" s="50"/>
      <c r="S248" s="51"/>
      <c r="T248" s="201"/>
      <c r="U248" s="50"/>
      <c r="V248" s="50"/>
    </row>
    <row r="249" spans="1:22" ht="15.75" customHeight="1" x14ac:dyDescent="0.2">
      <c r="A249" s="42"/>
      <c r="B249" s="42"/>
      <c r="C249" s="42"/>
      <c r="D249" s="42"/>
      <c r="E249" s="42"/>
      <c r="F249" s="42"/>
      <c r="G249" s="42"/>
      <c r="H249" s="42"/>
      <c r="I249" s="42"/>
      <c r="J249" s="42"/>
      <c r="K249" s="42"/>
      <c r="L249" s="42"/>
      <c r="M249" s="42"/>
      <c r="N249" s="42"/>
      <c r="O249" s="42"/>
      <c r="P249" s="43"/>
      <c r="Q249" s="50"/>
      <c r="R249" s="50"/>
      <c r="S249" s="51"/>
      <c r="T249" s="201"/>
      <c r="U249" s="50"/>
      <c r="V249" s="50"/>
    </row>
    <row r="250" spans="1:22" ht="15.75" customHeight="1" x14ac:dyDescent="0.2">
      <c r="A250" s="42"/>
      <c r="B250" s="42"/>
      <c r="C250" s="42"/>
      <c r="D250" s="42"/>
      <c r="E250" s="42"/>
      <c r="F250" s="42"/>
      <c r="G250" s="42"/>
      <c r="H250" s="42"/>
      <c r="I250" s="42"/>
      <c r="J250" s="42"/>
      <c r="K250" s="42"/>
      <c r="L250" s="42"/>
      <c r="M250" s="42"/>
      <c r="N250" s="42"/>
      <c r="O250" s="42"/>
      <c r="P250" s="43"/>
      <c r="Q250" s="50"/>
      <c r="R250" s="50"/>
      <c r="S250" s="51"/>
      <c r="T250" s="201"/>
      <c r="U250" s="50"/>
      <c r="V250" s="50"/>
    </row>
    <row r="251" spans="1:22" ht="15.75" customHeight="1" x14ac:dyDescent="0.2">
      <c r="Q251" s="50"/>
      <c r="R251" s="50"/>
      <c r="S251" s="51"/>
      <c r="T251" s="201"/>
      <c r="U251" s="50"/>
      <c r="V251" s="50"/>
    </row>
    <row r="252" spans="1:22" ht="15.75" customHeight="1" x14ac:dyDescent="0.2">
      <c r="Q252" s="50"/>
      <c r="R252" s="50"/>
      <c r="S252" s="51"/>
      <c r="T252" s="201"/>
      <c r="U252" s="50"/>
      <c r="V252" s="50"/>
    </row>
    <row r="253" spans="1:22" ht="15.75" customHeight="1" x14ac:dyDescent="0.2">
      <c r="Q253" s="50"/>
      <c r="R253" s="50"/>
      <c r="S253" s="51"/>
      <c r="T253" s="201"/>
      <c r="U253" s="50"/>
      <c r="V253" s="50"/>
    </row>
    <row r="254" spans="1:22" ht="15.75" customHeight="1" x14ac:dyDescent="0.2">
      <c r="Q254" s="50"/>
      <c r="R254" s="50"/>
      <c r="S254" s="51"/>
      <c r="T254" s="201"/>
      <c r="U254" s="50"/>
      <c r="V254" s="50"/>
    </row>
    <row r="255" spans="1:22" ht="15.75" customHeight="1" x14ac:dyDescent="0.2">
      <c r="Q255" s="50"/>
      <c r="R255" s="50"/>
      <c r="S255" s="51"/>
      <c r="T255" s="201"/>
      <c r="U255" s="50"/>
      <c r="V255" s="50"/>
    </row>
    <row r="256" spans="1:22" ht="15.75" customHeight="1" x14ac:dyDescent="0.2">
      <c r="Q256" s="50"/>
      <c r="R256" s="50"/>
      <c r="S256" s="51"/>
      <c r="T256" s="201"/>
      <c r="U256" s="50"/>
      <c r="V256" s="50"/>
    </row>
    <row r="257" spans="17:22" ht="15.75" customHeight="1" x14ac:dyDescent="0.2">
      <c r="Q257" s="50"/>
      <c r="R257" s="50"/>
      <c r="S257" s="51"/>
      <c r="T257" s="201"/>
      <c r="U257" s="50"/>
      <c r="V257" s="50"/>
    </row>
    <row r="258" spans="17:22" ht="15.75" customHeight="1" x14ac:dyDescent="0.2">
      <c r="Q258" s="50"/>
      <c r="R258" s="50"/>
      <c r="S258" s="51"/>
      <c r="T258" s="201"/>
      <c r="U258" s="50"/>
      <c r="V258" s="50"/>
    </row>
    <row r="259" spans="17:22" ht="15.75" customHeight="1" x14ac:dyDescent="0.2">
      <c r="Q259" s="50"/>
      <c r="R259" s="50"/>
      <c r="S259" s="51"/>
      <c r="T259" s="201"/>
      <c r="U259" s="50"/>
      <c r="V259" s="50"/>
    </row>
    <row r="260" spans="17:22" ht="15.75" customHeight="1" x14ac:dyDescent="0.2">
      <c r="Q260" s="50"/>
      <c r="R260" s="50"/>
      <c r="S260" s="51"/>
      <c r="T260" s="201"/>
      <c r="U260" s="50"/>
      <c r="V260" s="50"/>
    </row>
    <row r="261" spans="17:22" ht="15.75" customHeight="1" x14ac:dyDescent="0.2">
      <c r="Q261" s="50"/>
      <c r="R261" s="50"/>
      <c r="S261" s="51"/>
      <c r="T261" s="201"/>
      <c r="U261" s="50"/>
      <c r="V261" s="50"/>
    </row>
    <row r="262" spans="17:22" ht="15.75" customHeight="1" x14ac:dyDescent="0.2">
      <c r="Q262" s="50"/>
      <c r="R262" s="50"/>
      <c r="S262" s="51"/>
      <c r="T262" s="201"/>
      <c r="U262" s="50"/>
      <c r="V262" s="50"/>
    </row>
    <row r="263" spans="17:22" ht="15.75" customHeight="1" x14ac:dyDescent="0.2">
      <c r="Q263" s="50"/>
      <c r="R263" s="50"/>
      <c r="S263" s="51"/>
      <c r="T263" s="201"/>
      <c r="U263" s="50"/>
      <c r="V263" s="50"/>
    </row>
    <row r="264" spans="17:22" ht="15.75" customHeight="1" x14ac:dyDescent="0.2">
      <c r="Q264" s="50"/>
      <c r="R264" s="50"/>
      <c r="S264" s="51"/>
      <c r="T264" s="201"/>
      <c r="U264" s="50"/>
      <c r="V264" s="50"/>
    </row>
    <row r="265" spans="17:22" ht="15.75" customHeight="1" x14ac:dyDescent="0.2">
      <c r="Q265" s="50"/>
      <c r="R265" s="50"/>
      <c r="S265" s="51"/>
      <c r="T265" s="201"/>
      <c r="U265" s="50"/>
      <c r="V265" s="50"/>
    </row>
    <row r="266" spans="17:22" ht="15.75" customHeight="1" x14ac:dyDescent="0.2">
      <c r="Q266" s="50"/>
      <c r="R266" s="50"/>
      <c r="S266" s="51"/>
      <c r="T266" s="201"/>
      <c r="U266" s="50"/>
      <c r="V266" s="50"/>
    </row>
    <row r="267" spans="17:22" ht="15.75" customHeight="1" x14ac:dyDescent="0.2">
      <c r="Q267" s="50"/>
      <c r="R267" s="50"/>
      <c r="S267" s="51"/>
      <c r="T267" s="201"/>
      <c r="U267" s="50"/>
      <c r="V267" s="50"/>
    </row>
    <row r="268" spans="17:22" ht="15.75" customHeight="1" x14ac:dyDescent="0.2">
      <c r="Q268" s="50"/>
      <c r="R268" s="50"/>
      <c r="S268" s="51"/>
      <c r="T268" s="201"/>
      <c r="U268" s="50"/>
      <c r="V268" s="50"/>
    </row>
    <row r="269" spans="17:22" ht="15.75" customHeight="1" x14ac:dyDescent="0.2">
      <c r="Q269" s="50"/>
      <c r="R269" s="50"/>
      <c r="S269" s="51"/>
      <c r="T269" s="201"/>
      <c r="U269" s="50"/>
      <c r="V269" s="50"/>
    </row>
    <row r="270" spans="17:22" ht="15.75" customHeight="1" x14ac:dyDescent="0.2">
      <c r="Q270" s="50"/>
      <c r="R270" s="50"/>
      <c r="S270" s="51"/>
      <c r="T270" s="201"/>
      <c r="U270" s="50"/>
      <c r="V270" s="50"/>
    </row>
    <row r="271" spans="17:22" ht="15.75" customHeight="1" x14ac:dyDescent="0.2">
      <c r="Q271" s="50"/>
      <c r="R271" s="50"/>
      <c r="S271" s="51"/>
      <c r="T271" s="201"/>
      <c r="U271" s="50"/>
      <c r="V271" s="50"/>
    </row>
    <row r="272" spans="17:22" ht="15.75" customHeight="1" x14ac:dyDescent="0.2">
      <c r="Q272" s="50"/>
      <c r="R272" s="50"/>
      <c r="S272" s="51"/>
      <c r="T272" s="201"/>
      <c r="U272" s="50"/>
      <c r="V272" s="50"/>
    </row>
    <row r="273" spans="17:22" ht="15.75" customHeight="1" x14ac:dyDescent="0.2">
      <c r="Q273" s="50"/>
      <c r="R273" s="50"/>
      <c r="S273" s="51"/>
      <c r="T273" s="201"/>
      <c r="U273" s="50"/>
      <c r="V273" s="50"/>
    </row>
    <row r="274" spans="17:22" ht="15.75" customHeight="1" x14ac:dyDescent="0.2">
      <c r="Q274" s="50"/>
      <c r="R274" s="50"/>
      <c r="S274" s="51"/>
      <c r="T274" s="201"/>
      <c r="U274" s="50"/>
      <c r="V274" s="50"/>
    </row>
    <row r="275" spans="17:22" ht="15.75" customHeight="1" x14ac:dyDescent="0.2">
      <c r="Q275" s="50"/>
      <c r="R275" s="50"/>
      <c r="S275" s="51"/>
      <c r="T275" s="201"/>
      <c r="U275" s="50"/>
      <c r="V275" s="50"/>
    </row>
    <row r="276" spans="17:22" ht="15.75" customHeight="1" x14ac:dyDescent="0.2">
      <c r="Q276" s="50"/>
      <c r="R276" s="50"/>
      <c r="S276" s="51"/>
      <c r="T276" s="201"/>
      <c r="U276" s="50"/>
      <c r="V276" s="50"/>
    </row>
    <row r="277" spans="17:22" ht="15.75" customHeight="1" x14ac:dyDescent="0.2">
      <c r="Q277" s="50"/>
      <c r="R277" s="50"/>
      <c r="S277" s="51"/>
      <c r="T277" s="201"/>
      <c r="U277" s="50"/>
      <c r="V277" s="50"/>
    </row>
    <row r="278" spans="17:22" ht="15.75" customHeight="1" x14ac:dyDescent="0.2">
      <c r="Q278" s="50"/>
      <c r="R278" s="50"/>
      <c r="S278" s="51"/>
      <c r="T278" s="201"/>
      <c r="U278" s="50"/>
      <c r="V278" s="50"/>
    </row>
    <row r="279" spans="17:22" ht="15.75" customHeight="1" x14ac:dyDescent="0.2">
      <c r="Q279" s="50"/>
      <c r="R279" s="50"/>
      <c r="S279" s="51"/>
      <c r="T279" s="201"/>
      <c r="U279" s="50"/>
      <c r="V279" s="50"/>
    </row>
    <row r="280" spans="17:22" ht="15.75" customHeight="1" x14ac:dyDescent="0.2">
      <c r="Q280" s="50"/>
      <c r="R280" s="50"/>
      <c r="S280" s="51"/>
      <c r="T280" s="201"/>
      <c r="U280" s="50"/>
      <c r="V280" s="50"/>
    </row>
    <row r="281" spans="17:22" ht="15.75" customHeight="1" x14ac:dyDescent="0.2">
      <c r="Q281" s="50"/>
      <c r="R281" s="50"/>
      <c r="S281" s="51"/>
      <c r="T281" s="201"/>
      <c r="U281" s="50"/>
      <c r="V281" s="50"/>
    </row>
    <row r="282" spans="17:22" ht="15.75" customHeight="1" x14ac:dyDescent="0.2">
      <c r="Q282" s="50"/>
      <c r="R282" s="50"/>
      <c r="S282" s="51"/>
      <c r="T282" s="201"/>
      <c r="U282" s="50"/>
      <c r="V282" s="50"/>
    </row>
    <row r="283" spans="17:22" ht="15.75" customHeight="1" x14ac:dyDescent="0.2">
      <c r="Q283" s="50"/>
      <c r="R283" s="50"/>
      <c r="S283" s="51"/>
      <c r="T283" s="201"/>
      <c r="U283" s="50"/>
      <c r="V283" s="50"/>
    </row>
    <row r="284" spans="17:22" ht="15.75" customHeight="1" x14ac:dyDescent="0.2">
      <c r="Q284" s="50"/>
      <c r="R284" s="50"/>
      <c r="S284" s="51"/>
      <c r="T284" s="201"/>
      <c r="U284" s="50"/>
      <c r="V284" s="50"/>
    </row>
    <row r="285" spans="17:22" ht="15.75" customHeight="1" x14ac:dyDescent="0.2">
      <c r="Q285" s="50"/>
      <c r="R285" s="50"/>
      <c r="S285" s="51"/>
      <c r="T285" s="201"/>
      <c r="U285" s="50"/>
      <c r="V285" s="50"/>
    </row>
    <row r="286" spans="17:22" ht="15.75" customHeight="1" x14ac:dyDescent="0.2">
      <c r="Q286" s="50"/>
      <c r="R286" s="50"/>
      <c r="S286" s="51"/>
      <c r="T286" s="201"/>
      <c r="U286" s="50"/>
      <c r="V286" s="50"/>
    </row>
    <row r="287" spans="17:22" ht="15.75" customHeight="1" x14ac:dyDescent="0.2">
      <c r="Q287" s="50"/>
      <c r="R287" s="50"/>
      <c r="S287" s="51"/>
      <c r="T287" s="201"/>
      <c r="U287" s="50"/>
      <c r="V287" s="50"/>
    </row>
    <row r="288" spans="17:22" ht="15.75" customHeight="1" x14ac:dyDescent="0.2">
      <c r="Q288" s="50"/>
      <c r="R288" s="50"/>
      <c r="S288" s="51"/>
      <c r="T288" s="201"/>
      <c r="U288" s="50"/>
      <c r="V288" s="50"/>
    </row>
    <row r="289" spans="17:22" ht="15.75" customHeight="1" x14ac:dyDescent="0.2">
      <c r="Q289" s="50"/>
      <c r="R289" s="50"/>
      <c r="S289" s="51"/>
      <c r="T289" s="201"/>
      <c r="U289" s="50"/>
      <c r="V289" s="50"/>
    </row>
    <row r="290" spans="17:22" ht="15.75" customHeight="1" x14ac:dyDescent="0.2">
      <c r="Q290" s="50"/>
      <c r="R290" s="50"/>
      <c r="S290" s="51"/>
      <c r="T290" s="201"/>
      <c r="U290" s="50"/>
      <c r="V290" s="50"/>
    </row>
    <row r="291" spans="17:22" ht="15.75" customHeight="1" x14ac:dyDescent="0.2">
      <c r="Q291" s="50"/>
      <c r="R291" s="50"/>
      <c r="S291" s="51"/>
      <c r="T291" s="201"/>
      <c r="U291" s="50"/>
      <c r="V291" s="50"/>
    </row>
    <row r="292" spans="17:22" ht="15.75" customHeight="1" x14ac:dyDescent="0.2">
      <c r="Q292" s="50"/>
      <c r="R292" s="50"/>
      <c r="S292" s="51"/>
      <c r="T292" s="201"/>
      <c r="U292" s="50"/>
      <c r="V292" s="50"/>
    </row>
    <row r="293" spans="17:22" ht="15.75" customHeight="1" x14ac:dyDescent="0.2">
      <c r="Q293" s="50"/>
      <c r="R293" s="50"/>
      <c r="S293" s="51"/>
      <c r="T293" s="201"/>
      <c r="U293" s="50"/>
      <c r="V293" s="50"/>
    </row>
    <row r="294" spans="17:22" ht="15.75" customHeight="1" x14ac:dyDescent="0.2">
      <c r="Q294" s="50"/>
      <c r="R294" s="50"/>
      <c r="S294" s="51"/>
      <c r="T294" s="201"/>
      <c r="U294" s="50"/>
      <c r="V294" s="50"/>
    </row>
    <row r="295" spans="17:22" ht="15.75" customHeight="1" x14ac:dyDescent="0.2">
      <c r="Q295" s="50"/>
      <c r="R295" s="50"/>
      <c r="S295" s="51"/>
      <c r="T295" s="201"/>
      <c r="U295" s="50"/>
      <c r="V295" s="50"/>
    </row>
    <row r="296" spans="17:22" ht="15.75" customHeight="1" x14ac:dyDescent="0.2">
      <c r="Q296" s="50"/>
      <c r="R296" s="50"/>
      <c r="S296" s="51"/>
      <c r="T296" s="201"/>
      <c r="U296" s="50"/>
      <c r="V296" s="50"/>
    </row>
    <row r="297" spans="17:22" ht="15.75" customHeight="1" x14ac:dyDescent="0.2">
      <c r="Q297" s="50"/>
      <c r="R297" s="50"/>
      <c r="S297" s="51"/>
      <c r="T297" s="201"/>
      <c r="U297" s="50"/>
      <c r="V297" s="50"/>
    </row>
    <row r="298" spans="17:22" ht="15.75" customHeight="1" x14ac:dyDescent="0.2">
      <c r="Q298" s="50"/>
      <c r="R298" s="50"/>
      <c r="S298" s="51"/>
      <c r="T298" s="201"/>
      <c r="U298" s="50"/>
      <c r="V298" s="50"/>
    </row>
    <row r="299" spans="17:22" ht="15.75" customHeight="1" x14ac:dyDescent="0.2">
      <c r="Q299" s="50"/>
      <c r="R299" s="50"/>
      <c r="S299" s="51"/>
      <c r="T299" s="201"/>
      <c r="U299" s="50"/>
      <c r="V299" s="50"/>
    </row>
    <row r="300" spans="17:22" ht="15.75" customHeight="1" x14ac:dyDescent="0.2">
      <c r="Q300" s="50"/>
      <c r="R300" s="50"/>
      <c r="S300" s="51"/>
      <c r="T300" s="201"/>
      <c r="U300" s="50"/>
      <c r="V300" s="50"/>
    </row>
    <row r="301" spans="17:22" ht="15.75" customHeight="1" x14ac:dyDescent="0.2">
      <c r="Q301" s="50"/>
      <c r="R301" s="50"/>
      <c r="S301" s="51"/>
      <c r="T301" s="201"/>
      <c r="U301" s="50"/>
      <c r="V301" s="50"/>
    </row>
    <row r="302" spans="17:22" ht="15.75" customHeight="1" x14ac:dyDescent="0.2">
      <c r="Q302" s="50"/>
      <c r="R302" s="50"/>
      <c r="S302" s="51"/>
      <c r="T302" s="201"/>
      <c r="U302" s="50"/>
      <c r="V302" s="50"/>
    </row>
    <row r="303" spans="17:22" ht="15.75" customHeight="1" x14ac:dyDescent="0.2">
      <c r="Q303" s="50"/>
      <c r="R303" s="50"/>
      <c r="S303" s="51"/>
      <c r="T303" s="201"/>
      <c r="U303" s="50"/>
      <c r="V303" s="50"/>
    </row>
    <row r="304" spans="17:22" ht="15.75" customHeight="1" x14ac:dyDescent="0.2">
      <c r="Q304" s="50"/>
      <c r="R304" s="50"/>
      <c r="S304" s="51"/>
      <c r="T304" s="201"/>
      <c r="U304" s="50"/>
      <c r="V304" s="50"/>
    </row>
    <row r="305" spans="17:22" ht="15.75" customHeight="1" x14ac:dyDescent="0.2">
      <c r="Q305" s="50"/>
      <c r="R305" s="50"/>
      <c r="S305" s="51"/>
      <c r="T305" s="201"/>
      <c r="U305" s="50"/>
      <c r="V305" s="50"/>
    </row>
    <row r="306" spans="17:22" ht="15.75" customHeight="1" x14ac:dyDescent="0.2">
      <c r="Q306" s="50"/>
      <c r="R306" s="50"/>
      <c r="S306" s="51"/>
      <c r="T306" s="201"/>
      <c r="U306" s="50"/>
      <c r="V306" s="50"/>
    </row>
    <row r="307" spans="17:22" ht="15.75" customHeight="1" x14ac:dyDescent="0.2">
      <c r="Q307" s="50"/>
      <c r="R307" s="50"/>
      <c r="S307" s="51"/>
      <c r="T307" s="201"/>
      <c r="U307" s="50"/>
      <c r="V307" s="50"/>
    </row>
    <row r="308" spans="17:22" ht="15.75" customHeight="1" x14ac:dyDescent="0.2">
      <c r="Q308" s="50"/>
      <c r="R308" s="50"/>
      <c r="S308" s="51"/>
      <c r="T308" s="201"/>
      <c r="U308" s="50"/>
      <c r="V308" s="50"/>
    </row>
    <row r="309" spans="17:22" ht="15.75" customHeight="1" x14ac:dyDescent="0.2">
      <c r="Q309" s="50"/>
      <c r="R309" s="50"/>
      <c r="S309" s="51"/>
      <c r="T309" s="201"/>
      <c r="U309" s="50"/>
      <c r="V309" s="50"/>
    </row>
    <row r="310" spans="17:22" ht="15.75" customHeight="1" x14ac:dyDescent="0.2">
      <c r="Q310" s="50"/>
      <c r="R310" s="50"/>
      <c r="S310" s="51"/>
      <c r="T310" s="201"/>
      <c r="U310" s="50"/>
      <c r="V310" s="50"/>
    </row>
    <row r="311" spans="17:22" ht="15.75" customHeight="1" x14ac:dyDescent="0.2">
      <c r="Q311" s="50"/>
      <c r="R311" s="50"/>
      <c r="S311" s="51"/>
      <c r="T311" s="201"/>
      <c r="U311" s="50"/>
      <c r="V311" s="50"/>
    </row>
    <row r="312" spans="17:22" ht="15.75" customHeight="1" x14ac:dyDescent="0.2">
      <c r="Q312" s="50"/>
      <c r="R312" s="50"/>
      <c r="S312" s="51"/>
      <c r="T312" s="201"/>
      <c r="U312" s="50"/>
      <c r="V312" s="50"/>
    </row>
    <row r="313" spans="17:22" ht="15.75" customHeight="1" x14ac:dyDescent="0.2">
      <c r="Q313" s="50"/>
      <c r="R313" s="50"/>
      <c r="S313" s="51"/>
      <c r="T313" s="201"/>
      <c r="U313" s="50"/>
      <c r="V313" s="50"/>
    </row>
    <row r="314" spans="17:22" ht="15.75" customHeight="1" x14ac:dyDescent="0.2">
      <c r="Q314" s="50"/>
      <c r="R314" s="50"/>
      <c r="S314" s="51"/>
      <c r="T314" s="201"/>
      <c r="U314" s="50"/>
      <c r="V314" s="50"/>
    </row>
    <row r="315" spans="17:22" ht="15.75" customHeight="1" x14ac:dyDescent="0.2">
      <c r="Q315" s="50"/>
      <c r="R315" s="50"/>
      <c r="S315" s="51"/>
      <c r="T315" s="201"/>
      <c r="U315" s="50"/>
      <c r="V315" s="50"/>
    </row>
    <row r="316" spans="17:22" ht="15.75" customHeight="1" x14ac:dyDescent="0.2">
      <c r="Q316" s="50"/>
      <c r="R316" s="50"/>
      <c r="S316" s="51"/>
      <c r="T316" s="201"/>
      <c r="U316" s="50"/>
      <c r="V316" s="50"/>
    </row>
    <row r="317" spans="17:22" ht="15.75" customHeight="1" x14ac:dyDescent="0.2">
      <c r="Q317" s="50"/>
      <c r="R317" s="50"/>
      <c r="S317" s="51"/>
      <c r="T317" s="201"/>
      <c r="U317" s="50"/>
      <c r="V317" s="50"/>
    </row>
    <row r="318" spans="17:22" ht="15.75" customHeight="1" x14ac:dyDescent="0.2">
      <c r="Q318" s="50"/>
      <c r="R318" s="50"/>
      <c r="S318" s="51"/>
      <c r="T318" s="201"/>
      <c r="U318" s="50"/>
      <c r="V318" s="50"/>
    </row>
    <row r="319" spans="17:22" ht="15.75" customHeight="1" x14ac:dyDescent="0.2">
      <c r="Q319" s="50"/>
      <c r="R319" s="50"/>
      <c r="S319" s="51"/>
      <c r="T319" s="201"/>
      <c r="U319" s="50"/>
      <c r="V319" s="50"/>
    </row>
    <row r="320" spans="17:22" ht="15.75" customHeight="1" x14ac:dyDescent="0.2">
      <c r="Q320" s="50"/>
      <c r="R320" s="50"/>
      <c r="S320" s="51"/>
      <c r="T320" s="201"/>
      <c r="U320" s="50"/>
      <c r="V320" s="50"/>
    </row>
    <row r="321" spans="17:22" ht="15.75" customHeight="1" x14ac:dyDescent="0.2">
      <c r="Q321" s="50"/>
      <c r="R321" s="50"/>
      <c r="S321" s="51"/>
      <c r="T321" s="201"/>
      <c r="U321" s="50"/>
      <c r="V321" s="50"/>
    </row>
    <row r="322" spans="17:22" ht="15.75" customHeight="1" x14ac:dyDescent="0.2">
      <c r="Q322" s="50"/>
      <c r="R322" s="50"/>
      <c r="S322" s="51"/>
      <c r="T322" s="201"/>
      <c r="U322" s="50"/>
      <c r="V322" s="50"/>
    </row>
    <row r="323" spans="17:22" ht="15.75" customHeight="1" x14ac:dyDescent="0.2">
      <c r="Q323" s="50"/>
      <c r="R323" s="50"/>
      <c r="S323" s="51"/>
      <c r="T323" s="201"/>
      <c r="U323" s="50"/>
      <c r="V323" s="50"/>
    </row>
    <row r="324" spans="17:22" ht="15.75" customHeight="1" x14ac:dyDescent="0.2">
      <c r="Q324" s="50"/>
      <c r="R324" s="50"/>
      <c r="S324" s="51"/>
      <c r="T324" s="201"/>
      <c r="U324" s="50"/>
      <c r="V324" s="50"/>
    </row>
    <row r="325" spans="17:22" ht="15.75" customHeight="1" x14ac:dyDescent="0.2">
      <c r="Q325" s="50"/>
      <c r="R325" s="50"/>
      <c r="S325" s="51"/>
      <c r="T325" s="201"/>
      <c r="U325" s="50"/>
      <c r="V325" s="50"/>
    </row>
    <row r="326" spans="17:22" ht="15.75" customHeight="1" x14ac:dyDescent="0.2">
      <c r="Q326" s="50"/>
      <c r="R326" s="50"/>
      <c r="S326" s="51"/>
      <c r="T326" s="201"/>
      <c r="U326" s="50"/>
      <c r="V326" s="50"/>
    </row>
    <row r="327" spans="17:22" ht="15.75" customHeight="1" x14ac:dyDescent="0.2">
      <c r="Q327" s="50"/>
      <c r="R327" s="50"/>
      <c r="S327" s="51"/>
      <c r="T327" s="201"/>
      <c r="U327" s="50"/>
      <c r="V327" s="50"/>
    </row>
    <row r="328" spans="17:22" ht="15.75" customHeight="1" x14ac:dyDescent="0.2">
      <c r="Q328" s="50"/>
      <c r="R328" s="50"/>
      <c r="S328" s="51"/>
      <c r="T328" s="201"/>
      <c r="U328" s="50"/>
      <c r="V328" s="50"/>
    </row>
    <row r="329" spans="17:22" ht="15.75" customHeight="1" x14ac:dyDescent="0.2">
      <c r="Q329" s="50"/>
      <c r="R329" s="50"/>
      <c r="S329" s="51"/>
      <c r="T329" s="201"/>
      <c r="U329" s="50"/>
      <c r="V329" s="50"/>
    </row>
    <row r="330" spans="17:22" ht="15.75" customHeight="1" x14ac:dyDescent="0.2">
      <c r="Q330" s="50"/>
      <c r="R330" s="50"/>
      <c r="S330" s="51"/>
      <c r="T330" s="201"/>
      <c r="U330" s="50"/>
      <c r="V330" s="50"/>
    </row>
    <row r="331" spans="17:22" ht="15.75" customHeight="1" x14ac:dyDescent="0.2">
      <c r="Q331" s="50"/>
      <c r="R331" s="50"/>
      <c r="S331" s="51"/>
      <c r="T331" s="201"/>
      <c r="U331" s="50"/>
      <c r="V331" s="50"/>
    </row>
    <row r="332" spans="17:22" ht="15.75" customHeight="1" x14ac:dyDescent="0.2">
      <c r="Q332" s="50"/>
      <c r="R332" s="50"/>
      <c r="S332" s="51"/>
      <c r="T332" s="201"/>
      <c r="U332" s="50"/>
      <c r="V332" s="50"/>
    </row>
    <row r="333" spans="17:22" ht="15.75" customHeight="1" x14ac:dyDescent="0.2">
      <c r="Q333" s="50"/>
      <c r="R333" s="50"/>
      <c r="S333" s="51"/>
      <c r="T333" s="201"/>
      <c r="U333" s="50"/>
      <c r="V333" s="50"/>
    </row>
    <row r="334" spans="17:22" ht="15.75" customHeight="1" x14ac:dyDescent="0.2">
      <c r="Q334" s="50"/>
      <c r="R334" s="50"/>
      <c r="S334" s="51"/>
      <c r="T334" s="201"/>
      <c r="U334" s="50"/>
      <c r="V334" s="50"/>
    </row>
    <row r="335" spans="17:22" ht="15.75" customHeight="1" x14ac:dyDescent="0.2">
      <c r="Q335" s="50"/>
      <c r="R335" s="50"/>
      <c r="S335" s="51"/>
      <c r="T335" s="201"/>
      <c r="U335" s="50"/>
      <c r="V335" s="50"/>
    </row>
    <row r="336" spans="17:22" ht="15.75" customHeight="1" x14ac:dyDescent="0.2">
      <c r="Q336" s="50"/>
      <c r="R336" s="50"/>
      <c r="S336" s="51"/>
      <c r="T336" s="201"/>
      <c r="U336" s="50"/>
      <c r="V336" s="50"/>
    </row>
    <row r="337" spans="17:22" ht="15.75" customHeight="1" x14ac:dyDescent="0.2">
      <c r="Q337" s="50"/>
      <c r="R337" s="50"/>
      <c r="S337" s="51"/>
      <c r="T337" s="201"/>
      <c r="U337" s="50"/>
      <c r="V337" s="50"/>
    </row>
    <row r="338" spans="17:22" ht="15.75" customHeight="1" x14ac:dyDescent="0.2">
      <c r="Q338" s="50"/>
      <c r="R338" s="50"/>
      <c r="S338" s="51"/>
      <c r="T338" s="201"/>
      <c r="U338" s="50"/>
      <c r="V338" s="50"/>
    </row>
    <row r="339" spans="17:22" ht="15.75" customHeight="1" x14ac:dyDescent="0.2">
      <c r="Q339" s="50"/>
      <c r="R339" s="50"/>
      <c r="S339" s="51"/>
      <c r="T339" s="201"/>
      <c r="U339" s="50"/>
      <c r="V339" s="50"/>
    </row>
    <row r="340" spans="17:22" ht="15.75" customHeight="1" x14ac:dyDescent="0.2">
      <c r="Q340" s="50"/>
      <c r="R340" s="50"/>
      <c r="S340" s="51"/>
      <c r="T340" s="201"/>
      <c r="U340" s="50"/>
      <c r="V340" s="50"/>
    </row>
    <row r="341" spans="17:22" ht="15.75" customHeight="1" x14ac:dyDescent="0.2">
      <c r="Q341" s="50"/>
      <c r="R341" s="50"/>
      <c r="S341" s="51"/>
      <c r="T341" s="201"/>
      <c r="U341" s="50"/>
      <c r="V341" s="50"/>
    </row>
    <row r="342" spans="17:22" ht="15.75" customHeight="1" x14ac:dyDescent="0.2">
      <c r="Q342" s="50"/>
      <c r="R342" s="50"/>
      <c r="S342" s="51"/>
      <c r="T342" s="201"/>
      <c r="U342" s="50"/>
      <c r="V342" s="50"/>
    </row>
    <row r="343" spans="17:22" ht="15.75" customHeight="1" x14ac:dyDescent="0.2">
      <c r="Q343" s="50"/>
      <c r="R343" s="50"/>
      <c r="S343" s="51"/>
      <c r="T343" s="201"/>
      <c r="U343" s="50"/>
      <c r="V343" s="50"/>
    </row>
    <row r="344" spans="17:22" ht="15.75" customHeight="1" x14ac:dyDescent="0.2">
      <c r="Q344" s="50"/>
      <c r="R344" s="50"/>
      <c r="S344" s="51"/>
      <c r="T344" s="201"/>
      <c r="U344" s="50"/>
      <c r="V344" s="50"/>
    </row>
    <row r="345" spans="17:22" ht="15.75" customHeight="1" x14ac:dyDescent="0.2">
      <c r="Q345" s="50"/>
      <c r="R345" s="50"/>
      <c r="S345" s="51"/>
      <c r="T345" s="201"/>
      <c r="U345" s="50"/>
      <c r="V345" s="50"/>
    </row>
    <row r="346" spans="17:22" ht="15.75" customHeight="1" x14ac:dyDescent="0.2">
      <c r="Q346" s="50"/>
      <c r="R346" s="50"/>
      <c r="S346" s="51"/>
      <c r="T346" s="201"/>
      <c r="U346" s="50"/>
      <c r="V346" s="50"/>
    </row>
    <row r="347" spans="17:22" ht="15.75" customHeight="1" x14ac:dyDescent="0.2">
      <c r="Q347" s="50"/>
      <c r="R347" s="50"/>
      <c r="S347" s="51"/>
      <c r="T347" s="201"/>
      <c r="U347" s="50"/>
      <c r="V347" s="50"/>
    </row>
    <row r="348" spans="17:22" ht="15.75" customHeight="1" x14ac:dyDescent="0.2">
      <c r="Q348" s="50"/>
      <c r="R348" s="50"/>
      <c r="S348" s="51"/>
      <c r="T348" s="201"/>
      <c r="U348" s="50"/>
      <c r="V348" s="50"/>
    </row>
    <row r="349" spans="17:22" ht="15.75" customHeight="1" x14ac:dyDescent="0.2">
      <c r="Q349" s="50"/>
      <c r="R349" s="50"/>
      <c r="S349" s="51"/>
      <c r="T349" s="201"/>
      <c r="U349" s="50"/>
      <c r="V349" s="50"/>
    </row>
    <row r="350" spans="17:22" ht="15.75" customHeight="1" x14ac:dyDescent="0.2">
      <c r="Q350" s="50"/>
      <c r="R350" s="50"/>
      <c r="S350" s="51"/>
      <c r="T350" s="201"/>
      <c r="U350" s="50"/>
      <c r="V350" s="50"/>
    </row>
    <row r="351" spans="17:22" ht="15.75" customHeight="1" x14ac:dyDescent="0.2">
      <c r="Q351" s="50"/>
      <c r="R351" s="50"/>
      <c r="S351" s="51"/>
      <c r="T351" s="201"/>
      <c r="U351" s="50"/>
      <c r="V351" s="50"/>
    </row>
    <row r="352" spans="17:22" ht="15.75" customHeight="1" x14ac:dyDescent="0.2">
      <c r="Q352" s="50"/>
      <c r="R352" s="50"/>
      <c r="S352" s="51"/>
      <c r="T352" s="201"/>
      <c r="U352" s="50"/>
      <c r="V352" s="50"/>
    </row>
    <row r="353" spans="17:22" ht="15.75" customHeight="1" x14ac:dyDescent="0.2">
      <c r="Q353" s="50"/>
      <c r="R353" s="50"/>
      <c r="S353" s="51"/>
      <c r="T353" s="201"/>
      <c r="U353" s="50"/>
      <c r="V353" s="50"/>
    </row>
    <row r="354" spans="17:22" ht="15.75" customHeight="1" x14ac:dyDescent="0.2">
      <c r="Q354" s="50"/>
      <c r="R354" s="50"/>
      <c r="S354" s="51"/>
      <c r="T354" s="201"/>
      <c r="U354" s="50"/>
      <c r="V354" s="50"/>
    </row>
    <row r="355" spans="17:22" ht="15.75" customHeight="1" x14ac:dyDescent="0.2">
      <c r="Q355" s="50"/>
      <c r="R355" s="50"/>
      <c r="S355" s="51"/>
      <c r="T355" s="201"/>
      <c r="U355" s="50"/>
      <c r="V355" s="50"/>
    </row>
    <row r="356" spans="17:22" ht="15.75" customHeight="1" x14ac:dyDescent="0.2">
      <c r="Q356" s="50"/>
      <c r="R356" s="50"/>
      <c r="S356" s="51"/>
      <c r="T356" s="201"/>
      <c r="U356" s="50"/>
      <c r="V356" s="50"/>
    </row>
    <row r="357" spans="17:22" ht="15.75" customHeight="1" x14ac:dyDescent="0.2">
      <c r="Q357" s="50"/>
      <c r="R357" s="50"/>
      <c r="S357" s="51"/>
      <c r="T357" s="201"/>
      <c r="U357" s="50"/>
      <c r="V357" s="50"/>
    </row>
    <row r="358" spans="17:22" ht="15.75" customHeight="1" x14ac:dyDescent="0.2">
      <c r="Q358" s="50"/>
      <c r="R358" s="50"/>
      <c r="S358" s="51"/>
      <c r="T358" s="201"/>
      <c r="U358" s="50"/>
      <c r="V358" s="50"/>
    </row>
    <row r="359" spans="17:22" ht="15.75" customHeight="1" x14ac:dyDescent="0.2">
      <c r="Q359" s="50"/>
      <c r="R359" s="50"/>
      <c r="S359" s="51"/>
      <c r="T359" s="201"/>
      <c r="U359" s="50"/>
      <c r="V359" s="50"/>
    </row>
    <row r="360" spans="17:22" ht="15.75" customHeight="1" x14ac:dyDescent="0.2">
      <c r="Q360" s="50"/>
      <c r="R360" s="50"/>
      <c r="S360" s="51"/>
      <c r="T360" s="201"/>
      <c r="U360" s="50"/>
      <c r="V360" s="50"/>
    </row>
    <row r="361" spans="17:22" ht="15.75" customHeight="1" x14ac:dyDescent="0.2">
      <c r="Q361" s="50"/>
      <c r="R361" s="50"/>
      <c r="S361" s="51"/>
      <c r="T361" s="201"/>
      <c r="U361" s="50"/>
      <c r="V361" s="50"/>
    </row>
    <row r="362" spans="17:22" ht="15.75" customHeight="1" x14ac:dyDescent="0.2">
      <c r="Q362" s="50"/>
      <c r="R362" s="50"/>
      <c r="S362" s="51"/>
      <c r="T362" s="201"/>
      <c r="U362" s="50"/>
      <c r="V362" s="50"/>
    </row>
    <row r="363" spans="17:22" ht="15.75" customHeight="1" x14ac:dyDescent="0.2">
      <c r="Q363" s="50"/>
      <c r="R363" s="50"/>
      <c r="S363" s="51"/>
      <c r="T363" s="201"/>
      <c r="U363" s="50"/>
      <c r="V363" s="50"/>
    </row>
    <row r="364" spans="17:22" ht="15.75" customHeight="1" x14ac:dyDescent="0.2">
      <c r="Q364" s="50"/>
      <c r="R364" s="50"/>
      <c r="S364" s="51"/>
      <c r="T364" s="201"/>
      <c r="U364" s="50"/>
      <c r="V364" s="50"/>
    </row>
    <row r="365" spans="17:22" ht="15.75" customHeight="1" x14ac:dyDescent="0.2">
      <c r="Q365" s="50"/>
      <c r="R365" s="50"/>
      <c r="S365" s="51"/>
      <c r="T365" s="201"/>
      <c r="U365" s="50"/>
      <c r="V365" s="50"/>
    </row>
    <row r="366" spans="17:22" ht="15.75" customHeight="1" x14ac:dyDescent="0.2">
      <c r="Q366" s="50"/>
      <c r="R366" s="50"/>
      <c r="S366" s="51"/>
      <c r="T366" s="201"/>
      <c r="U366" s="50"/>
      <c r="V366" s="50"/>
    </row>
    <row r="367" spans="17:22" ht="15.75" customHeight="1" x14ac:dyDescent="0.2">
      <c r="Q367" s="50"/>
      <c r="R367" s="50"/>
      <c r="S367" s="51"/>
      <c r="T367" s="201"/>
      <c r="U367" s="50"/>
      <c r="V367" s="50"/>
    </row>
    <row r="368" spans="17:22" ht="15.75" customHeight="1" x14ac:dyDescent="0.2">
      <c r="Q368" s="50"/>
      <c r="R368" s="50"/>
      <c r="S368" s="51"/>
      <c r="T368" s="201"/>
      <c r="U368" s="50"/>
      <c r="V368" s="50"/>
    </row>
    <row r="369" spans="17:22" ht="15.75" customHeight="1" x14ac:dyDescent="0.2">
      <c r="Q369" s="50"/>
      <c r="R369" s="50"/>
      <c r="S369" s="51"/>
      <c r="T369" s="201"/>
      <c r="U369" s="50"/>
      <c r="V369" s="50"/>
    </row>
    <row r="370" spans="17:22" ht="15.75" customHeight="1" x14ac:dyDescent="0.2">
      <c r="Q370" s="50"/>
      <c r="R370" s="50"/>
      <c r="S370" s="51"/>
      <c r="T370" s="201"/>
      <c r="U370" s="50"/>
      <c r="V370" s="50"/>
    </row>
    <row r="371" spans="17:22" ht="15.75" customHeight="1" x14ac:dyDescent="0.2">
      <c r="Q371" s="50"/>
      <c r="R371" s="50"/>
      <c r="S371" s="51"/>
      <c r="T371" s="201"/>
      <c r="U371" s="50"/>
      <c r="V371" s="50"/>
    </row>
    <row r="372" spans="17:22" ht="15.75" customHeight="1" x14ac:dyDescent="0.2">
      <c r="Q372" s="50"/>
      <c r="R372" s="50"/>
      <c r="S372" s="51"/>
      <c r="T372" s="201"/>
      <c r="U372" s="50"/>
      <c r="V372" s="50"/>
    </row>
    <row r="373" spans="17:22" ht="15.75" customHeight="1" x14ac:dyDescent="0.2">
      <c r="Q373" s="50"/>
      <c r="R373" s="50"/>
      <c r="S373" s="51"/>
      <c r="T373" s="201"/>
      <c r="U373" s="50"/>
      <c r="V373" s="50"/>
    </row>
    <row r="374" spans="17:22" ht="15.75" customHeight="1" x14ac:dyDescent="0.2">
      <c r="Q374" s="50"/>
      <c r="R374" s="50"/>
      <c r="S374" s="51"/>
      <c r="T374" s="201"/>
      <c r="U374" s="50"/>
      <c r="V374" s="50"/>
    </row>
    <row r="375" spans="17:22" ht="15.75" customHeight="1" x14ac:dyDescent="0.2">
      <c r="Q375" s="50"/>
      <c r="R375" s="50"/>
      <c r="S375" s="51"/>
      <c r="T375" s="201"/>
      <c r="U375" s="50"/>
      <c r="V375" s="50"/>
    </row>
    <row r="376" spans="17:22" ht="15.75" customHeight="1" x14ac:dyDescent="0.2">
      <c r="Q376" s="50"/>
      <c r="R376" s="50"/>
      <c r="S376" s="51"/>
      <c r="T376" s="201"/>
      <c r="U376" s="50"/>
      <c r="V376" s="50"/>
    </row>
    <row r="377" spans="17:22" ht="15.75" customHeight="1" x14ac:dyDescent="0.2">
      <c r="Q377" s="50"/>
      <c r="R377" s="50"/>
      <c r="S377" s="51"/>
      <c r="T377" s="201"/>
      <c r="U377" s="50"/>
      <c r="V377" s="50"/>
    </row>
    <row r="378" spans="17:22" ht="15.75" customHeight="1" x14ac:dyDescent="0.2">
      <c r="Q378" s="50"/>
      <c r="R378" s="50"/>
      <c r="S378" s="51"/>
      <c r="T378" s="201"/>
      <c r="U378" s="50"/>
      <c r="V378" s="50"/>
    </row>
    <row r="379" spans="17:22" ht="15.75" customHeight="1" x14ac:dyDescent="0.2">
      <c r="Q379" s="50"/>
      <c r="R379" s="50"/>
      <c r="S379" s="51"/>
      <c r="T379" s="201"/>
      <c r="U379" s="50"/>
      <c r="V379" s="50"/>
    </row>
    <row r="380" spans="17:22" ht="15.75" customHeight="1" x14ac:dyDescent="0.2">
      <c r="Q380" s="50"/>
      <c r="R380" s="50"/>
      <c r="S380" s="51"/>
      <c r="T380" s="201"/>
      <c r="U380" s="50"/>
      <c r="V380" s="50"/>
    </row>
    <row r="381" spans="17:22" ht="15.75" customHeight="1" x14ac:dyDescent="0.2">
      <c r="Q381" s="50"/>
      <c r="R381" s="50"/>
      <c r="S381" s="51"/>
      <c r="T381" s="201"/>
      <c r="U381" s="50"/>
      <c r="V381" s="50"/>
    </row>
    <row r="382" spans="17:22" ht="15.75" customHeight="1" x14ac:dyDescent="0.2">
      <c r="Q382" s="50"/>
      <c r="R382" s="50"/>
      <c r="S382" s="51"/>
      <c r="T382" s="201"/>
      <c r="U382" s="50"/>
      <c r="V382" s="50"/>
    </row>
    <row r="383" spans="17:22" ht="15.75" customHeight="1" x14ac:dyDescent="0.2">
      <c r="Q383" s="50"/>
      <c r="R383" s="50"/>
      <c r="S383" s="51"/>
      <c r="T383" s="201"/>
      <c r="U383" s="50"/>
      <c r="V383" s="50"/>
    </row>
    <row r="384" spans="17:22" ht="15.75" customHeight="1" x14ac:dyDescent="0.2">
      <c r="Q384" s="50"/>
      <c r="R384" s="50"/>
      <c r="S384" s="51"/>
      <c r="T384" s="201"/>
      <c r="U384" s="50"/>
      <c r="V384" s="50"/>
    </row>
    <row r="385" spans="17:22" ht="15.75" customHeight="1" x14ac:dyDescent="0.2">
      <c r="Q385" s="50"/>
      <c r="R385" s="50"/>
      <c r="S385" s="51"/>
      <c r="T385" s="201"/>
      <c r="U385" s="50"/>
      <c r="V385" s="50"/>
    </row>
    <row r="386" spans="17:22" ht="15.75" customHeight="1" x14ac:dyDescent="0.2">
      <c r="Q386" s="50"/>
      <c r="R386" s="50"/>
      <c r="S386" s="51"/>
      <c r="T386" s="201"/>
      <c r="U386" s="50"/>
      <c r="V386" s="50"/>
    </row>
    <row r="387" spans="17:22" ht="15.75" customHeight="1" x14ac:dyDescent="0.2">
      <c r="Q387" s="50"/>
      <c r="R387" s="50"/>
      <c r="S387" s="51"/>
      <c r="T387" s="201"/>
      <c r="U387" s="50"/>
      <c r="V387" s="50"/>
    </row>
    <row r="388" spans="17:22" ht="15.75" customHeight="1" x14ac:dyDescent="0.2">
      <c r="Q388" s="50"/>
      <c r="R388" s="50"/>
      <c r="S388" s="51"/>
      <c r="T388" s="201"/>
      <c r="U388" s="50"/>
      <c r="V388" s="50"/>
    </row>
    <row r="389" spans="17:22" ht="15.75" customHeight="1" x14ac:dyDescent="0.2">
      <c r="Q389" s="50"/>
      <c r="R389" s="50"/>
      <c r="S389" s="51"/>
      <c r="T389" s="201"/>
      <c r="U389" s="50"/>
      <c r="V389" s="50"/>
    </row>
    <row r="390" spans="17:22" ht="15.75" customHeight="1" x14ac:dyDescent="0.2">
      <c r="Q390" s="50"/>
      <c r="R390" s="50"/>
      <c r="S390" s="51"/>
      <c r="T390" s="201"/>
      <c r="U390" s="50"/>
      <c r="V390" s="50"/>
    </row>
    <row r="391" spans="17:22" ht="15.75" customHeight="1" x14ac:dyDescent="0.2">
      <c r="Q391" s="50"/>
      <c r="R391" s="50"/>
      <c r="S391" s="51"/>
      <c r="T391" s="201"/>
      <c r="U391" s="50"/>
      <c r="V391" s="50"/>
    </row>
    <row r="392" spans="17:22" ht="15.75" customHeight="1" x14ac:dyDescent="0.2">
      <c r="Q392" s="50"/>
      <c r="R392" s="50"/>
      <c r="S392" s="51"/>
      <c r="T392" s="201"/>
      <c r="U392" s="50"/>
      <c r="V392" s="50"/>
    </row>
    <row r="393" spans="17:22" ht="15.75" customHeight="1" x14ac:dyDescent="0.2">
      <c r="Q393" s="50"/>
      <c r="R393" s="50"/>
      <c r="S393" s="51"/>
      <c r="T393" s="201"/>
      <c r="U393" s="50"/>
      <c r="V393" s="50"/>
    </row>
    <row r="394" spans="17:22" ht="15.75" customHeight="1" x14ac:dyDescent="0.2">
      <c r="Q394" s="50"/>
      <c r="R394" s="50"/>
      <c r="S394" s="51"/>
      <c r="T394" s="201"/>
      <c r="U394" s="50"/>
      <c r="V394" s="50"/>
    </row>
    <row r="395" spans="17:22" ht="15.75" customHeight="1" x14ac:dyDescent="0.2">
      <c r="Q395" s="50"/>
      <c r="R395" s="50"/>
      <c r="S395" s="51"/>
      <c r="T395" s="201"/>
      <c r="U395" s="50"/>
      <c r="V395" s="50"/>
    </row>
    <row r="396" spans="17:22" ht="15.75" customHeight="1" x14ac:dyDescent="0.2">
      <c r="Q396" s="50"/>
      <c r="R396" s="50"/>
      <c r="S396" s="51"/>
      <c r="T396" s="201"/>
      <c r="U396" s="50"/>
      <c r="V396" s="50"/>
    </row>
    <row r="397" spans="17:22" ht="15.75" customHeight="1" x14ac:dyDescent="0.2">
      <c r="Q397" s="50"/>
      <c r="R397" s="50"/>
      <c r="S397" s="51"/>
      <c r="T397" s="201"/>
      <c r="U397" s="50"/>
      <c r="V397" s="50"/>
    </row>
    <row r="398" spans="17:22" ht="15.75" customHeight="1" x14ac:dyDescent="0.2">
      <c r="Q398" s="50"/>
      <c r="R398" s="50"/>
      <c r="S398" s="51"/>
      <c r="T398" s="201"/>
      <c r="U398" s="50"/>
      <c r="V398" s="50"/>
    </row>
    <row r="399" spans="17:22" ht="15.75" customHeight="1" x14ac:dyDescent="0.2">
      <c r="Q399" s="50"/>
      <c r="R399" s="50"/>
      <c r="S399" s="51"/>
      <c r="T399" s="201"/>
      <c r="U399" s="50"/>
      <c r="V399" s="50"/>
    </row>
    <row r="400" spans="17:22" ht="15.75" customHeight="1" x14ac:dyDescent="0.2">
      <c r="Q400" s="50"/>
      <c r="R400" s="50"/>
      <c r="S400" s="51"/>
      <c r="T400" s="201"/>
      <c r="U400" s="50"/>
      <c r="V400" s="50"/>
    </row>
    <row r="401" spans="17:22" ht="15.75" customHeight="1" x14ac:dyDescent="0.2">
      <c r="Q401" s="50"/>
      <c r="R401" s="50"/>
      <c r="S401" s="51"/>
      <c r="T401" s="201"/>
      <c r="U401" s="50"/>
      <c r="V401" s="50"/>
    </row>
    <row r="402" spans="17:22" ht="15.75" customHeight="1" x14ac:dyDescent="0.2">
      <c r="Q402" s="50"/>
      <c r="R402" s="50"/>
      <c r="S402" s="51"/>
      <c r="T402" s="201"/>
      <c r="U402" s="50"/>
      <c r="V402" s="50"/>
    </row>
    <row r="403" spans="17:22" ht="15.75" customHeight="1" x14ac:dyDescent="0.2">
      <c r="Q403" s="50"/>
      <c r="R403" s="50"/>
      <c r="S403" s="51"/>
      <c r="T403" s="201"/>
      <c r="U403" s="50"/>
      <c r="V403" s="50"/>
    </row>
    <row r="404" spans="17:22" ht="15.75" customHeight="1" x14ac:dyDescent="0.2">
      <c r="Q404" s="50"/>
      <c r="R404" s="50"/>
      <c r="S404" s="51"/>
      <c r="T404" s="201"/>
      <c r="U404" s="50"/>
      <c r="V404" s="50"/>
    </row>
    <row r="405" spans="17:22" ht="15.75" customHeight="1" x14ac:dyDescent="0.2">
      <c r="Q405" s="50"/>
      <c r="R405" s="50"/>
      <c r="S405" s="51"/>
      <c r="T405" s="201"/>
      <c r="U405" s="50"/>
      <c r="V405" s="50"/>
    </row>
    <row r="406" spans="17:22" ht="15.75" customHeight="1" x14ac:dyDescent="0.2">
      <c r="Q406" s="50"/>
      <c r="R406" s="50"/>
      <c r="S406" s="51"/>
      <c r="T406" s="201"/>
      <c r="U406" s="50"/>
      <c r="V406" s="50"/>
    </row>
    <row r="407" spans="17:22" ht="15.75" customHeight="1" x14ac:dyDescent="0.2">
      <c r="Q407" s="50"/>
      <c r="R407" s="50"/>
      <c r="S407" s="51"/>
      <c r="T407" s="201"/>
      <c r="U407" s="50"/>
      <c r="V407" s="50"/>
    </row>
    <row r="408" spans="17:22" ht="15.75" customHeight="1" x14ac:dyDescent="0.2">
      <c r="Q408" s="50"/>
      <c r="R408" s="50"/>
      <c r="S408" s="51"/>
      <c r="T408" s="201"/>
      <c r="U408" s="50"/>
      <c r="V408" s="50"/>
    </row>
    <row r="409" spans="17:22" ht="15.75" customHeight="1" x14ac:dyDescent="0.2">
      <c r="Q409" s="50"/>
      <c r="R409" s="50"/>
      <c r="S409" s="51"/>
      <c r="T409" s="201"/>
      <c r="U409" s="50"/>
      <c r="V409" s="50"/>
    </row>
    <row r="410" spans="17:22" ht="15.75" customHeight="1" x14ac:dyDescent="0.2">
      <c r="Q410" s="50"/>
      <c r="R410" s="50"/>
      <c r="S410" s="51"/>
      <c r="T410" s="201"/>
      <c r="U410" s="50"/>
      <c r="V410" s="50"/>
    </row>
    <row r="411" spans="17:22" ht="15.75" customHeight="1" x14ac:dyDescent="0.2">
      <c r="Q411" s="50"/>
      <c r="R411" s="50"/>
      <c r="S411" s="51"/>
      <c r="T411" s="201"/>
      <c r="U411" s="50"/>
      <c r="V411" s="50"/>
    </row>
    <row r="412" spans="17:22" ht="15.75" customHeight="1" x14ac:dyDescent="0.2">
      <c r="Q412" s="50"/>
      <c r="R412" s="50"/>
      <c r="S412" s="51"/>
      <c r="T412" s="201"/>
      <c r="U412" s="50"/>
      <c r="V412" s="50"/>
    </row>
    <row r="413" spans="17:22" ht="15.75" customHeight="1" x14ac:dyDescent="0.2">
      <c r="Q413" s="50"/>
      <c r="R413" s="50"/>
      <c r="S413" s="51"/>
      <c r="T413" s="201"/>
      <c r="U413" s="50"/>
      <c r="V413" s="50"/>
    </row>
    <row r="414" spans="17:22" ht="15.75" customHeight="1" x14ac:dyDescent="0.2">
      <c r="Q414" s="50"/>
      <c r="R414" s="50"/>
      <c r="S414" s="51"/>
      <c r="T414" s="201"/>
      <c r="U414" s="50"/>
      <c r="V414" s="50"/>
    </row>
    <row r="415" spans="17:22" ht="15.75" customHeight="1" x14ac:dyDescent="0.2">
      <c r="Q415" s="50"/>
      <c r="R415" s="50"/>
      <c r="S415" s="51"/>
      <c r="T415" s="201"/>
      <c r="U415" s="50"/>
      <c r="V415" s="50"/>
    </row>
    <row r="416" spans="17:22" ht="15.75" customHeight="1" x14ac:dyDescent="0.2">
      <c r="Q416" s="50"/>
      <c r="R416" s="50"/>
      <c r="S416" s="51"/>
      <c r="T416" s="201"/>
      <c r="U416" s="50"/>
      <c r="V416" s="50"/>
    </row>
    <row r="417" spans="17:22" ht="15.75" customHeight="1" x14ac:dyDescent="0.2">
      <c r="Q417" s="50"/>
      <c r="R417" s="50"/>
      <c r="S417" s="51"/>
      <c r="T417" s="201"/>
      <c r="U417" s="50"/>
      <c r="V417" s="50"/>
    </row>
    <row r="418" spans="17:22" ht="15.75" customHeight="1" x14ac:dyDescent="0.2">
      <c r="Q418" s="50"/>
      <c r="R418" s="50"/>
      <c r="S418" s="51"/>
      <c r="T418" s="201"/>
      <c r="U418" s="50"/>
      <c r="V418" s="50"/>
    </row>
    <row r="419" spans="17:22" ht="15.75" customHeight="1" x14ac:dyDescent="0.2">
      <c r="Q419" s="50"/>
      <c r="R419" s="50"/>
      <c r="S419" s="51"/>
      <c r="T419" s="201"/>
      <c r="U419" s="50"/>
      <c r="V419" s="50"/>
    </row>
    <row r="420" spans="17:22" ht="15.75" customHeight="1" x14ac:dyDescent="0.2">
      <c r="Q420" s="50"/>
      <c r="R420" s="50"/>
      <c r="S420" s="51"/>
      <c r="T420" s="201"/>
      <c r="U420" s="50"/>
      <c r="V420" s="50"/>
    </row>
    <row r="421" spans="17:22" ht="15.75" customHeight="1" x14ac:dyDescent="0.2">
      <c r="Q421" s="50"/>
      <c r="R421" s="50"/>
      <c r="S421" s="51"/>
      <c r="T421" s="201"/>
      <c r="U421" s="50"/>
      <c r="V421" s="50"/>
    </row>
    <row r="422" spans="17:22" ht="15.75" customHeight="1" x14ac:dyDescent="0.2">
      <c r="Q422" s="50"/>
      <c r="R422" s="50"/>
      <c r="S422" s="51"/>
      <c r="T422" s="201"/>
      <c r="U422" s="50"/>
      <c r="V422" s="50"/>
    </row>
    <row r="423" spans="17:22" ht="15.75" customHeight="1" x14ac:dyDescent="0.2">
      <c r="Q423" s="50"/>
      <c r="R423" s="50"/>
      <c r="S423" s="51"/>
      <c r="T423" s="201"/>
      <c r="U423" s="50"/>
      <c r="V423" s="50"/>
    </row>
    <row r="424" spans="17:22" ht="15.75" customHeight="1" x14ac:dyDescent="0.2">
      <c r="Q424" s="50"/>
      <c r="R424" s="50"/>
      <c r="S424" s="51"/>
      <c r="T424" s="201"/>
      <c r="U424" s="50"/>
      <c r="V424" s="50"/>
    </row>
    <row r="425" spans="17:22" ht="15.75" customHeight="1" x14ac:dyDescent="0.2">
      <c r="Q425" s="50"/>
      <c r="R425" s="50"/>
      <c r="S425" s="51"/>
      <c r="T425" s="201"/>
      <c r="U425" s="50"/>
      <c r="V425" s="50"/>
    </row>
    <row r="426" spans="17:22" ht="15.75" customHeight="1" x14ac:dyDescent="0.2">
      <c r="Q426" s="50"/>
      <c r="R426" s="50"/>
      <c r="S426" s="51"/>
      <c r="T426" s="201"/>
      <c r="U426" s="50"/>
      <c r="V426" s="50"/>
    </row>
    <row r="427" spans="17:22" ht="15.75" customHeight="1" x14ac:dyDescent="0.2">
      <c r="Q427" s="50"/>
      <c r="R427" s="50"/>
      <c r="S427" s="51"/>
      <c r="T427" s="201"/>
      <c r="U427" s="50"/>
      <c r="V427" s="50"/>
    </row>
    <row r="428" spans="17:22" ht="15.75" customHeight="1" x14ac:dyDescent="0.2">
      <c r="Q428" s="50"/>
      <c r="R428" s="50"/>
      <c r="S428" s="51"/>
      <c r="T428" s="201"/>
      <c r="U428" s="50"/>
      <c r="V428" s="50"/>
    </row>
    <row r="429" spans="17:22" ht="15.75" customHeight="1" x14ac:dyDescent="0.2">
      <c r="Q429" s="50"/>
      <c r="R429" s="50"/>
      <c r="S429" s="51"/>
      <c r="T429" s="201"/>
      <c r="U429" s="50"/>
      <c r="V429" s="50"/>
    </row>
    <row r="430" spans="17:22" ht="15.75" customHeight="1" x14ac:dyDescent="0.2">
      <c r="Q430" s="50"/>
      <c r="R430" s="50"/>
      <c r="S430" s="51"/>
      <c r="T430" s="201"/>
      <c r="U430" s="50"/>
      <c r="V430" s="50"/>
    </row>
    <row r="431" spans="17:22" ht="15.75" customHeight="1" x14ac:dyDescent="0.2">
      <c r="Q431" s="50"/>
      <c r="R431" s="50"/>
      <c r="S431" s="51"/>
      <c r="T431" s="201"/>
      <c r="U431" s="50"/>
      <c r="V431" s="50"/>
    </row>
    <row r="432" spans="17:22" ht="15.75" customHeight="1" x14ac:dyDescent="0.2">
      <c r="Q432" s="50"/>
      <c r="R432" s="50"/>
      <c r="S432" s="51"/>
      <c r="T432" s="201"/>
      <c r="U432" s="50"/>
      <c r="V432" s="50"/>
    </row>
    <row r="433" spans="17:22" ht="15.75" customHeight="1" x14ac:dyDescent="0.2">
      <c r="Q433" s="50"/>
      <c r="R433" s="50"/>
      <c r="S433" s="51"/>
      <c r="T433" s="201"/>
      <c r="U433" s="50"/>
      <c r="V433" s="50"/>
    </row>
    <row r="434" spans="17:22" ht="15.75" customHeight="1" x14ac:dyDescent="0.2">
      <c r="Q434" s="50"/>
      <c r="R434" s="50"/>
      <c r="S434" s="51"/>
      <c r="T434" s="201"/>
      <c r="U434" s="50"/>
      <c r="V434" s="50"/>
    </row>
    <row r="435" spans="17:22" ht="15.75" customHeight="1" x14ac:dyDescent="0.2">
      <c r="Q435" s="50"/>
      <c r="R435" s="50"/>
      <c r="S435" s="51"/>
      <c r="T435" s="201"/>
      <c r="U435" s="50"/>
      <c r="V435" s="50"/>
    </row>
    <row r="436" spans="17:22" ht="15.75" customHeight="1" x14ac:dyDescent="0.2">
      <c r="Q436" s="50"/>
      <c r="R436" s="50"/>
      <c r="S436" s="51"/>
      <c r="T436" s="201"/>
      <c r="U436" s="50"/>
      <c r="V436" s="50"/>
    </row>
    <row r="437" spans="17:22" ht="15.75" customHeight="1" x14ac:dyDescent="0.2">
      <c r="Q437" s="50"/>
      <c r="R437" s="50"/>
      <c r="S437" s="51"/>
      <c r="T437" s="201"/>
      <c r="U437" s="50"/>
      <c r="V437" s="50"/>
    </row>
    <row r="438" spans="17:22" ht="15.75" customHeight="1" x14ac:dyDescent="0.2">
      <c r="Q438" s="50"/>
      <c r="R438" s="50"/>
      <c r="S438" s="51"/>
      <c r="T438" s="201"/>
      <c r="U438" s="50"/>
      <c r="V438" s="50"/>
    </row>
    <row r="439" spans="17:22" ht="15.75" customHeight="1" x14ac:dyDescent="0.2">
      <c r="Q439" s="50"/>
      <c r="R439" s="50"/>
      <c r="S439" s="51"/>
      <c r="T439" s="201"/>
      <c r="U439" s="50"/>
      <c r="V439" s="50"/>
    </row>
    <row r="440" spans="17:22" ht="15.75" customHeight="1" x14ac:dyDescent="0.2">
      <c r="Q440" s="50"/>
      <c r="R440" s="50"/>
      <c r="S440" s="51"/>
      <c r="T440" s="201"/>
      <c r="U440" s="50"/>
      <c r="V440" s="50"/>
    </row>
    <row r="441" spans="17:22" ht="15.75" customHeight="1" x14ac:dyDescent="0.2">
      <c r="Q441" s="50"/>
      <c r="R441" s="50"/>
      <c r="S441" s="51"/>
      <c r="T441" s="201"/>
      <c r="U441" s="50"/>
      <c r="V441" s="50"/>
    </row>
    <row r="442" spans="17:22" ht="15.75" customHeight="1" x14ac:dyDescent="0.2">
      <c r="Q442" s="50"/>
      <c r="R442" s="50"/>
      <c r="S442" s="51"/>
      <c r="T442" s="201"/>
      <c r="U442" s="50"/>
      <c r="V442" s="50"/>
    </row>
    <row r="443" spans="17:22" ht="15.75" customHeight="1" x14ac:dyDescent="0.2">
      <c r="Q443" s="50"/>
      <c r="R443" s="50"/>
      <c r="S443" s="51"/>
      <c r="T443" s="201"/>
      <c r="U443" s="50"/>
      <c r="V443" s="50"/>
    </row>
    <row r="444" spans="17:22" ht="15.75" customHeight="1" x14ac:dyDescent="0.2">
      <c r="Q444" s="50"/>
      <c r="R444" s="50"/>
      <c r="S444" s="51"/>
      <c r="T444" s="201"/>
      <c r="U444" s="50"/>
      <c r="V444" s="50"/>
    </row>
    <row r="445" spans="17:22" ht="15.75" customHeight="1" x14ac:dyDescent="0.2">
      <c r="Q445" s="50"/>
      <c r="R445" s="50"/>
      <c r="S445" s="51"/>
      <c r="T445" s="201"/>
      <c r="U445" s="50"/>
      <c r="V445" s="50"/>
    </row>
    <row r="446" spans="17:22" ht="15.75" customHeight="1" x14ac:dyDescent="0.2">
      <c r="Q446" s="50"/>
      <c r="R446" s="50"/>
      <c r="S446" s="51"/>
      <c r="T446" s="201"/>
      <c r="U446" s="50"/>
      <c r="V446" s="50"/>
    </row>
    <row r="447" spans="17:22" ht="15.75" customHeight="1" x14ac:dyDescent="0.2">
      <c r="Q447" s="50"/>
      <c r="R447" s="50"/>
      <c r="S447" s="51"/>
      <c r="T447" s="201"/>
      <c r="U447" s="50"/>
      <c r="V447" s="50"/>
    </row>
    <row r="448" spans="17:22" ht="15.75" customHeight="1" x14ac:dyDescent="0.2">
      <c r="Q448" s="50"/>
      <c r="R448" s="50"/>
      <c r="S448" s="51"/>
      <c r="T448" s="201"/>
      <c r="U448" s="50"/>
      <c r="V448" s="50"/>
    </row>
    <row r="449" spans="17:22" ht="15.75" customHeight="1" x14ac:dyDescent="0.2">
      <c r="Q449" s="50"/>
      <c r="R449" s="50"/>
      <c r="S449" s="51"/>
      <c r="T449" s="201"/>
      <c r="U449" s="50"/>
      <c r="V449" s="50"/>
    </row>
    <row r="450" spans="17:22" ht="15.75" customHeight="1" x14ac:dyDescent="0.2">
      <c r="Q450" s="50"/>
      <c r="R450" s="50"/>
      <c r="S450" s="51"/>
      <c r="T450" s="201"/>
      <c r="U450" s="50"/>
      <c r="V450" s="50"/>
    </row>
    <row r="451" spans="17:22" ht="15.75" customHeight="1" x14ac:dyDescent="0.2">
      <c r="Q451" s="50"/>
      <c r="R451" s="50"/>
      <c r="S451" s="51"/>
      <c r="T451" s="201"/>
      <c r="U451" s="50"/>
      <c r="V451" s="50"/>
    </row>
    <row r="452" spans="17:22" ht="15.75" customHeight="1" x14ac:dyDescent="0.2">
      <c r="Q452" s="50"/>
      <c r="R452" s="50"/>
      <c r="S452" s="51"/>
      <c r="T452" s="201"/>
      <c r="U452" s="50"/>
      <c r="V452" s="50"/>
    </row>
    <row r="453" spans="17:22" ht="15.75" customHeight="1" x14ac:dyDescent="0.2">
      <c r="Q453" s="50"/>
      <c r="R453" s="50"/>
      <c r="S453" s="51"/>
      <c r="T453" s="201"/>
      <c r="U453" s="50"/>
      <c r="V453" s="50"/>
    </row>
    <row r="454" spans="17:22" ht="15.75" customHeight="1" x14ac:dyDescent="0.2">
      <c r="Q454" s="50"/>
      <c r="R454" s="50"/>
      <c r="S454" s="51"/>
      <c r="T454" s="201"/>
      <c r="U454" s="50"/>
      <c r="V454" s="50"/>
    </row>
    <row r="455" spans="17:22" ht="15.75" customHeight="1" x14ac:dyDescent="0.2">
      <c r="Q455" s="50"/>
      <c r="R455" s="50"/>
      <c r="S455" s="51"/>
      <c r="T455" s="201"/>
      <c r="U455" s="50"/>
      <c r="V455" s="50"/>
    </row>
    <row r="456" spans="17:22" ht="15.75" customHeight="1" x14ac:dyDescent="0.2">
      <c r="Q456" s="50"/>
      <c r="R456" s="50"/>
      <c r="S456" s="51"/>
      <c r="T456" s="201"/>
      <c r="U456" s="50"/>
      <c r="V456" s="50"/>
    </row>
    <row r="457" spans="17:22" ht="15.75" customHeight="1" x14ac:dyDescent="0.2">
      <c r="Q457" s="50"/>
      <c r="R457" s="50"/>
      <c r="S457" s="51"/>
      <c r="T457" s="201"/>
      <c r="U457" s="50"/>
      <c r="V457" s="50"/>
    </row>
    <row r="458" spans="17:22" ht="15.75" customHeight="1" x14ac:dyDescent="0.2">
      <c r="Q458" s="50"/>
      <c r="R458" s="50"/>
      <c r="S458" s="51"/>
      <c r="T458" s="201"/>
      <c r="U458" s="50"/>
      <c r="V458" s="50"/>
    </row>
    <row r="459" spans="17:22" ht="15.75" customHeight="1" x14ac:dyDescent="0.2">
      <c r="Q459" s="50"/>
      <c r="R459" s="50"/>
      <c r="S459" s="51"/>
      <c r="T459" s="201"/>
      <c r="U459" s="50"/>
      <c r="V459" s="50"/>
    </row>
    <row r="460" spans="17:22" ht="15.75" customHeight="1" x14ac:dyDescent="0.2">
      <c r="Q460" s="50"/>
      <c r="R460" s="50"/>
      <c r="S460" s="51"/>
      <c r="T460" s="201"/>
      <c r="U460" s="50"/>
      <c r="V460" s="50"/>
    </row>
    <row r="461" spans="17:22" ht="15.75" customHeight="1" x14ac:dyDescent="0.2">
      <c r="Q461" s="50"/>
      <c r="R461" s="50"/>
      <c r="S461" s="51"/>
      <c r="T461" s="201"/>
      <c r="U461" s="50"/>
      <c r="V461" s="50"/>
    </row>
    <row r="462" spans="17:22" ht="15.75" customHeight="1" x14ac:dyDescent="0.2">
      <c r="Q462" s="50"/>
      <c r="R462" s="50"/>
      <c r="S462" s="51"/>
      <c r="T462" s="201"/>
      <c r="U462" s="50"/>
      <c r="V462" s="50"/>
    </row>
    <row r="463" spans="17:22" ht="15.75" customHeight="1" x14ac:dyDescent="0.2">
      <c r="Q463" s="50"/>
      <c r="R463" s="50"/>
      <c r="S463" s="51"/>
      <c r="T463" s="201"/>
      <c r="U463" s="50"/>
      <c r="V463" s="50"/>
    </row>
    <row r="464" spans="17:22" ht="15.75" customHeight="1" x14ac:dyDescent="0.2">
      <c r="Q464" s="50"/>
      <c r="R464" s="50"/>
      <c r="S464" s="51"/>
      <c r="T464" s="201"/>
      <c r="U464" s="50"/>
      <c r="V464" s="50"/>
    </row>
    <row r="465" spans="17:22" ht="15.75" customHeight="1" x14ac:dyDescent="0.2">
      <c r="Q465" s="50"/>
      <c r="R465" s="50"/>
      <c r="S465" s="51"/>
      <c r="T465" s="201"/>
      <c r="U465" s="50"/>
      <c r="V465" s="50"/>
    </row>
    <row r="466" spans="17:22" ht="15.75" customHeight="1" x14ac:dyDescent="0.2">
      <c r="Q466" s="50"/>
      <c r="R466" s="50"/>
      <c r="S466" s="51"/>
      <c r="T466" s="201"/>
      <c r="U466" s="50"/>
      <c r="V466" s="50"/>
    </row>
    <row r="467" spans="17:22" ht="15.75" customHeight="1" x14ac:dyDescent="0.2">
      <c r="Q467" s="50"/>
      <c r="R467" s="50"/>
      <c r="S467" s="51"/>
      <c r="T467" s="201"/>
      <c r="U467" s="50"/>
      <c r="V467" s="50"/>
    </row>
    <row r="468" spans="17:22" ht="15.75" customHeight="1" x14ac:dyDescent="0.2">
      <c r="Q468" s="50"/>
      <c r="R468" s="50"/>
      <c r="S468" s="51"/>
      <c r="T468" s="201"/>
      <c r="U468" s="50"/>
      <c r="V468" s="50"/>
    </row>
    <row r="469" spans="17:22" ht="15.75" customHeight="1" x14ac:dyDescent="0.2">
      <c r="Q469" s="50"/>
      <c r="R469" s="50"/>
      <c r="S469" s="51"/>
      <c r="T469" s="201"/>
      <c r="U469" s="50"/>
      <c r="V469" s="50"/>
    </row>
    <row r="470" spans="17:22" ht="15.75" customHeight="1" x14ac:dyDescent="0.2">
      <c r="Q470" s="50"/>
      <c r="R470" s="50"/>
      <c r="S470" s="51"/>
      <c r="T470" s="201"/>
      <c r="U470" s="50"/>
      <c r="V470" s="50"/>
    </row>
    <row r="471" spans="17:22" ht="15.75" customHeight="1" x14ac:dyDescent="0.2">
      <c r="Q471" s="50"/>
      <c r="R471" s="50"/>
      <c r="S471" s="51"/>
      <c r="T471" s="201"/>
      <c r="U471" s="50"/>
      <c r="V471" s="50"/>
    </row>
    <row r="472" spans="17:22" ht="15.75" customHeight="1" x14ac:dyDescent="0.2">
      <c r="Q472" s="50"/>
      <c r="R472" s="50"/>
      <c r="S472" s="51"/>
      <c r="T472" s="201"/>
      <c r="U472" s="50"/>
      <c r="V472" s="50"/>
    </row>
    <row r="473" spans="17:22" ht="15.75" customHeight="1" x14ac:dyDescent="0.2">
      <c r="Q473" s="50"/>
      <c r="R473" s="50"/>
      <c r="S473" s="51"/>
      <c r="T473" s="201"/>
      <c r="U473" s="50"/>
      <c r="V473" s="50"/>
    </row>
    <row r="474" spans="17:22" ht="15.75" customHeight="1" x14ac:dyDescent="0.2">
      <c r="Q474" s="50"/>
      <c r="R474" s="50"/>
      <c r="S474" s="51"/>
      <c r="T474" s="201"/>
      <c r="U474" s="50"/>
      <c r="V474" s="50"/>
    </row>
    <row r="475" spans="17:22" ht="15.75" customHeight="1" x14ac:dyDescent="0.2">
      <c r="Q475" s="50"/>
      <c r="R475" s="50"/>
      <c r="S475" s="51"/>
      <c r="T475" s="201"/>
      <c r="U475" s="50"/>
      <c r="V475" s="50"/>
    </row>
    <row r="476" spans="17:22" ht="15.75" customHeight="1" x14ac:dyDescent="0.2">
      <c r="Q476" s="50"/>
      <c r="R476" s="50"/>
      <c r="S476" s="51"/>
      <c r="T476" s="201"/>
      <c r="U476" s="50"/>
      <c r="V476" s="50"/>
    </row>
    <row r="477" spans="17:22" ht="15.75" customHeight="1" x14ac:dyDescent="0.2">
      <c r="Q477" s="50"/>
      <c r="R477" s="50"/>
      <c r="S477" s="51"/>
      <c r="T477" s="201"/>
      <c r="U477" s="50"/>
      <c r="V477" s="50"/>
    </row>
    <row r="478" spans="17:22" ht="15.75" customHeight="1" x14ac:dyDescent="0.2">
      <c r="Q478" s="50"/>
      <c r="R478" s="50"/>
      <c r="S478" s="51"/>
      <c r="T478" s="201"/>
      <c r="U478" s="50"/>
      <c r="V478" s="50"/>
    </row>
    <row r="479" spans="17:22" ht="15.75" customHeight="1" x14ac:dyDescent="0.2">
      <c r="Q479" s="50"/>
      <c r="R479" s="50"/>
      <c r="S479" s="51"/>
      <c r="T479" s="201"/>
      <c r="U479" s="50"/>
      <c r="V479" s="50"/>
    </row>
    <row r="480" spans="17:22" ht="15.75" customHeight="1" x14ac:dyDescent="0.2">
      <c r="Q480" s="50"/>
      <c r="R480" s="50"/>
      <c r="S480" s="51"/>
      <c r="T480" s="201"/>
      <c r="U480" s="50"/>
      <c r="V480" s="50"/>
    </row>
    <row r="481" spans="17:22" ht="15.75" customHeight="1" x14ac:dyDescent="0.2">
      <c r="Q481" s="50"/>
      <c r="R481" s="50"/>
      <c r="S481" s="51"/>
      <c r="T481" s="201"/>
      <c r="U481" s="50"/>
      <c r="V481" s="50"/>
    </row>
    <row r="482" spans="17:22" ht="15.75" customHeight="1" x14ac:dyDescent="0.2">
      <c r="Q482" s="50"/>
      <c r="R482" s="50"/>
      <c r="S482" s="51"/>
      <c r="T482" s="201"/>
      <c r="U482" s="50"/>
      <c r="V482" s="50"/>
    </row>
    <row r="483" spans="17:22" ht="15.75" customHeight="1" x14ac:dyDescent="0.2">
      <c r="Q483" s="50"/>
      <c r="R483" s="50"/>
      <c r="S483" s="51"/>
      <c r="T483" s="201"/>
      <c r="U483" s="50"/>
      <c r="V483" s="50"/>
    </row>
    <row r="484" spans="17:22" ht="15.75" customHeight="1" x14ac:dyDescent="0.2">
      <c r="Q484" s="50"/>
      <c r="R484" s="50"/>
      <c r="S484" s="51"/>
      <c r="T484" s="201"/>
      <c r="U484" s="50"/>
      <c r="V484" s="50"/>
    </row>
    <row r="485" spans="17:22" ht="15.75" customHeight="1" x14ac:dyDescent="0.2">
      <c r="Q485" s="50"/>
      <c r="R485" s="50"/>
      <c r="S485" s="51"/>
      <c r="T485" s="201"/>
      <c r="U485" s="50"/>
      <c r="V485" s="50"/>
    </row>
    <row r="486" spans="17:22" ht="15.75" customHeight="1" x14ac:dyDescent="0.2">
      <c r="Q486" s="50"/>
      <c r="R486" s="50"/>
      <c r="S486" s="51"/>
      <c r="T486" s="201"/>
      <c r="U486" s="50"/>
      <c r="V486" s="50"/>
    </row>
    <row r="487" spans="17:22" ht="15.75" customHeight="1" x14ac:dyDescent="0.2">
      <c r="Q487" s="50"/>
      <c r="R487" s="50"/>
      <c r="S487" s="51"/>
      <c r="T487" s="201"/>
      <c r="U487" s="50"/>
      <c r="V487" s="50"/>
    </row>
    <row r="488" spans="17:22" ht="15.75" customHeight="1" x14ac:dyDescent="0.2">
      <c r="Q488" s="50"/>
      <c r="R488" s="50"/>
      <c r="S488" s="51"/>
      <c r="T488" s="201"/>
      <c r="U488" s="50"/>
      <c r="V488" s="50"/>
    </row>
    <row r="489" spans="17:22" ht="15.75" customHeight="1" x14ac:dyDescent="0.2">
      <c r="Q489" s="50"/>
      <c r="R489" s="50"/>
      <c r="S489" s="51"/>
      <c r="T489" s="201"/>
      <c r="U489" s="50"/>
      <c r="V489" s="50"/>
    </row>
    <row r="490" spans="17:22" ht="15.75" customHeight="1" x14ac:dyDescent="0.2">
      <c r="Q490" s="50"/>
      <c r="R490" s="50"/>
      <c r="S490" s="51"/>
      <c r="T490" s="201"/>
      <c r="U490" s="50"/>
      <c r="V490" s="50"/>
    </row>
    <row r="491" spans="17:22" ht="15.75" customHeight="1" x14ac:dyDescent="0.2">
      <c r="Q491" s="50"/>
      <c r="R491" s="50"/>
      <c r="S491" s="51"/>
      <c r="T491" s="201"/>
      <c r="U491" s="50"/>
      <c r="V491" s="50"/>
    </row>
    <row r="492" spans="17:22" ht="15.75" customHeight="1" x14ac:dyDescent="0.2">
      <c r="Q492" s="50"/>
      <c r="R492" s="50"/>
      <c r="S492" s="51"/>
      <c r="T492" s="201"/>
      <c r="U492" s="50"/>
      <c r="V492" s="50"/>
    </row>
    <row r="493" spans="17:22" ht="15.75" customHeight="1" x14ac:dyDescent="0.2">
      <c r="Q493" s="50"/>
      <c r="R493" s="50"/>
      <c r="S493" s="51"/>
      <c r="T493" s="201"/>
      <c r="U493" s="50"/>
      <c r="V493" s="50"/>
    </row>
    <row r="494" spans="17:22" ht="15.75" customHeight="1" x14ac:dyDescent="0.2">
      <c r="Q494" s="50"/>
      <c r="R494" s="50"/>
      <c r="S494" s="51"/>
      <c r="T494" s="201"/>
      <c r="U494" s="50"/>
      <c r="V494" s="50"/>
    </row>
    <row r="495" spans="17:22" ht="15.75" customHeight="1" x14ac:dyDescent="0.2">
      <c r="Q495" s="50"/>
      <c r="R495" s="50"/>
      <c r="S495" s="51"/>
      <c r="T495" s="201"/>
      <c r="U495" s="50"/>
      <c r="V495" s="50"/>
    </row>
    <row r="496" spans="17:22" ht="15.75" customHeight="1" x14ac:dyDescent="0.2">
      <c r="Q496" s="50"/>
      <c r="R496" s="50"/>
      <c r="S496" s="51"/>
      <c r="T496" s="201"/>
      <c r="U496" s="50"/>
      <c r="V496" s="50"/>
    </row>
    <row r="497" spans="17:22" ht="15.75" customHeight="1" x14ac:dyDescent="0.2">
      <c r="Q497" s="50"/>
      <c r="R497" s="50"/>
      <c r="S497" s="51"/>
      <c r="T497" s="201"/>
      <c r="U497" s="50"/>
      <c r="V497" s="50"/>
    </row>
    <row r="498" spans="17:22" ht="15.75" customHeight="1" x14ac:dyDescent="0.2">
      <c r="Q498" s="50"/>
      <c r="R498" s="50"/>
      <c r="S498" s="51"/>
      <c r="T498" s="201"/>
      <c r="U498" s="50"/>
      <c r="V498" s="50"/>
    </row>
    <row r="499" spans="17:22" ht="15.75" customHeight="1" x14ac:dyDescent="0.2">
      <c r="Q499" s="50"/>
      <c r="R499" s="50"/>
      <c r="S499" s="51"/>
      <c r="T499" s="201"/>
      <c r="U499" s="50"/>
      <c r="V499" s="50"/>
    </row>
    <row r="500" spans="17:22" ht="15.75" customHeight="1" x14ac:dyDescent="0.2">
      <c r="Q500" s="50"/>
      <c r="R500" s="50"/>
      <c r="S500" s="51"/>
      <c r="T500" s="201"/>
      <c r="U500" s="50"/>
      <c r="V500" s="50"/>
    </row>
    <row r="501" spans="17:22" ht="15.75" customHeight="1" x14ac:dyDescent="0.2">
      <c r="Q501" s="50"/>
      <c r="R501" s="50"/>
      <c r="S501" s="51"/>
      <c r="T501" s="201"/>
      <c r="U501" s="50"/>
      <c r="V501" s="50"/>
    </row>
    <row r="502" spans="17:22" ht="15.75" customHeight="1" x14ac:dyDescent="0.2">
      <c r="Q502" s="50"/>
      <c r="R502" s="50"/>
      <c r="S502" s="51"/>
      <c r="T502" s="201"/>
      <c r="U502" s="50"/>
      <c r="V502" s="50"/>
    </row>
    <row r="503" spans="17:22" ht="15.75" customHeight="1" x14ac:dyDescent="0.2">
      <c r="Q503" s="50"/>
      <c r="R503" s="50"/>
      <c r="S503" s="51"/>
      <c r="T503" s="201"/>
      <c r="U503" s="50"/>
      <c r="V503" s="50"/>
    </row>
    <row r="504" spans="17:22" ht="15.75" customHeight="1" x14ac:dyDescent="0.2">
      <c r="Q504" s="50"/>
      <c r="R504" s="50"/>
      <c r="S504" s="51"/>
      <c r="T504" s="201"/>
      <c r="U504" s="50"/>
      <c r="V504" s="50"/>
    </row>
    <row r="505" spans="17:22" ht="15.75" customHeight="1" x14ac:dyDescent="0.2">
      <c r="Q505" s="50"/>
      <c r="R505" s="50"/>
      <c r="S505" s="51"/>
      <c r="T505" s="201"/>
      <c r="U505" s="50"/>
      <c r="V505" s="50"/>
    </row>
    <row r="506" spans="17:22" ht="15.75" customHeight="1" x14ac:dyDescent="0.2">
      <c r="Q506" s="50"/>
      <c r="R506" s="50"/>
      <c r="S506" s="51"/>
      <c r="T506" s="201"/>
      <c r="U506" s="50"/>
      <c r="V506" s="50"/>
    </row>
    <row r="507" spans="17:22" ht="15.75" customHeight="1" x14ac:dyDescent="0.2">
      <c r="Q507" s="50"/>
      <c r="R507" s="50"/>
      <c r="S507" s="51"/>
      <c r="T507" s="201"/>
      <c r="U507" s="50"/>
      <c r="V507" s="50"/>
    </row>
    <row r="508" spans="17:22" ht="15.75" customHeight="1" x14ac:dyDescent="0.2">
      <c r="Q508" s="50"/>
      <c r="R508" s="50"/>
      <c r="S508" s="51"/>
      <c r="T508" s="201"/>
      <c r="U508" s="50"/>
      <c r="V508" s="50"/>
    </row>
    <row r="509" spans="17:22" ht="15.75" customHeight="1" x14ac:dyDescent="0.2">
      <c r="Q509" s="50"/>
      <c r="R509" s="50"/>
      <c r="S509" s="51"/>
      <c r="T509" s="201"/>
      <c r="U509" s="50"/>
      <c r="V509" s="50"/>
    </row>
    <row r="510" spans="17:22" ht="15.75" customHeight="1" x14ac:dyDescent="0.2">
      <c r="Q510" s="50"/>
      <c r="R510" s="50"/>
      <c r="S510" s="51"/>
      <c r="T510" s="201"/>
      <c r="U510" s="50"/>
      <c r="V510" s="50"/>
    </row>
    <row r="511" spans="17:22" ht="15.75" customHeight="1" x14ac:dyDescent="0.2">
      <c r="Q511" s="50"/>
      <c r="R511" s="50"/>
      <c r="S511" s="51"/>
      <c r="T511" s="201"/>
      <c r="U511" s="50"/>
      <c r="V511" s="50"/>
    </row>
    <row r="512" spans="17:22" ht="15.75" customHeight="1" x14ac:dyDescent="0.2">
      <c r="Q512" s="50"/>
      <c r="R512" s="50"/>
      <c r="S512" s="51"/>
      <c r="T512" s="201"/>
      <c r="U512" s="50"/>
      <c r="V512" s="50"/>
    </row>
    <row r="513" spans="17:22" ht="15.75" customHeight="1" x14ac:dyDescent="0.2">
      <c r="Q513" s="50"/>
      <c r="R513" s="50"/>
      <c r="S513" s="51"/>
      <c r="T513" s="201"/>
      <c r="U513" s="50"/>
      <c r="V513" s="50"/>
    </row>
    <row r="514" spans="17:22" ht="15.75" customHeight="1" x14ac:dyDescent="0.2">
      <c r="Q514" s="50"/>
      <c r="R514" s="50"/>
      <c r="S514" s="51"/>
      <c r="T514" s="201"/>
      <c r="U514" s="50"/>
      <c r="V514" s="50"/>
    </row>
    <row r="515" spans="17:22" ht="15.75" customHeight="1" x14ac:dyDescent="0.2">
      <c r="Q515" s="50"/>
      <c r="R515" s="50"/>
      <c r="S515" s="51"/>
      <c r="T515" s="201"/>
      <c r="U515" s="50"/>
      <c r="V515" s="50"/>
    </row>
    <row r="516" spans="17:22" ht="15.75" customHeight="1" x14ac:dyDescent="0.2">
      <c r="Q516" s="50"/>
      <c r="R516" s="50"/>
      <c r="S516" s="51"/>
      <c r="T516" s="201"/>
      <c r="U516" s="50"/>
      <c r="V516" s="50"/>
    </row>
    <row r="517" spans="17:22" ht="15.75" customHeight="1" x14ac:dyDescent="0.2">
      <c r="Q517" s="50"/>
      <c r="R517" s="50"/>
      <c r="S517" s="51"/>
      <c r="T517" s="201"/>
      <c r="U517" s="50"/>
      <c r="V517" s="50"/>
    </row>
    <row r="518" spans="17:22" ht="15.75" customHeight="1" x14ac:dyDescent="0.2">
      <c r="Q518" s="50"/>
      <c r="R518" s="50"/>
      <c r="S518" s="51"/>
      <c r="T518" s="201"/>
      <c r="U518" s="50"/>
      <c r="V518" s="50"/>
    </row>
    <row r="519" spans="17:22" ht="15.75" customHeight="1" x14ac:dyDescent="0.2">
      <c r="Q519" s="50"/>
      <c r="R519" s="50"/>
      <c r="S519" s="51"/>
      <c r="T519" s="201"/>
      <c r="U519" s="50"/>
      <c r="V519" s="50"/>
    </row>
    <row r="520" spans="17:22" ht="15.75" customHeight="1" x14ac:dyDescent="0.2">
      <c r="Q520" s="50"/>
      <c r="R520" s="50"/>
      <c r="S520" s="51"/>
      <c r="T520" s="201"/>
      <c r="U520" s="50"/>
      <c r="V520" s="50"/>
    </row>
    <row r="521" spans="17:22" ht="15.75" customHeight="1" x14ac:dyDescent="0.2">
      <c r="Q521" s="50"/>
      <c r="R521" s="50"/>
      <c r="S521" s="51"/>
      <c r="T521" s="201"/>
      <c r="U521" s="50"/>
      <c r="V521" s="50"/>
    </row>
    <row r="522" spans="17:22" ht="15.75" customHeight="1" x14ac:dyDescent="0.2">
      <c r="Q522" s="50"/>
      <c r="R522" s="50"/>
      <c r="S522" s="51"/>
      <c r="T522" s="201"/>
      <c r="U522" s="50"/>
      <c r="V522" s="50"/>
    </row>
    <row r="523" spans="17:22" ht="15.75" customHeight="1" x14ac:dyDescent="0.2">
      <c r="Q523" s="50"/>
      <c r="R523" s="50"/>
      <c r="S523" s="51"/>
      <c r="T523" s="201"/>
      <c r="U523" s="50"/>
      <c r="V523" s="50"/>
    </row>
    <row r="524" spans="17:22" ht="15.75" customHeight="1" x14ac:dyDescent="0.2">
      <c r="Q524" s="50"/>
      <c r="R524" s="50"/>
      <c r="S524" s="51"/>
      <c r="T524" s="201"/>
      <c r="U524" s="50"/>
      <c r="V524" s="50"/>
    </row>
    <row r="525" spans="17:22" ht="15.75" customHeight="1" x14ac:dyDescent="0.2">
      <c r="Q525" s="50"/>
      <c r="R525" s="50"/>
      <c r="S525" s="51"/>
      <c r="T525" s="201"/>
      <c r="U525" s="50"/>
      <c r="V525" s="50"/>
    </row>
    <row r="526" spans="17:22" ht="15.75" customHeight="1" x14ac:dyDescent="0.2">
      <c r="Q526" s="50"/>
      <c r="R526" s="50"/>
      <c r="S526" s="51"/>
      <c r="T526" s="201"/>
      <c r="U526" s="50"/>
      <c r="V526" s="50"/>
    </row>
    <row r="527" spans="17:22" ht="15.75" customHeight="1" x14ac:dyDescent="0.2">
      <c r="Q527" s="50"/>
      <c r="R527" s="50"/>
      <c r="S527" s="51"/>
      <c r="T527" s="201"/>
      <c r="U527" s="50"/>
      <c r="V527" s="50"/>
    </row>
    <row r="528" spans="17:22" ht="15.75" customHeight="1" x14ac:dyDescent="0.2">
      <c r="Q528" s="50"/>
      <c r="R528" s="50"/>
      <c r="S528" s="51"/>
      <c r="T528" s="201"/>
      <c r="U528" s="50"/>
      <c r="V528" s="50"/>
    </row>
    <row r="529" spans="17:22" ht="15.75" customHeight="1" x14ac:dyDescent="0.2">
      <c r="Q529" s="50"/>
      <c r="R529" s="50"/>
      <c r="S529" s="51"/>
      <c r="T529" s="201"/>
      <c r="U529" s="50"/>
      <c r="V529" s="50"/>
    </row>
    <row r="530" spans="17:22" ht="15.75" customHeight="1" x14ac:dyDescent="0.2">
      <c r="Q530" s="50"/>
      <c r="R530" s="50"/>
      <c r="S530" s="51"/>
      <c r="T530" s="201"/>
      <c r="U530" s="50"/>
      <c r="V530" s="50"/>
    </row>
    <row r="531" spans="17:22" ht="15.75" customHeight="1" x14ac:dyDescent="0.2">
      <c r="Q531" s="50"/>
      <c r="R531" s="50"/>
      <c r="S531" s="51"/>
      <c r="T531" s="201"/>
      <c r="U531" s="50"/>
      <c r="V531" s="50"/>
    </row>
    <row r="532" spans="17:22" ht="15.75" customHeight="1" x14ac:dyDescent="0.2">
      <c r="Q532" s="50"/>
      <c r="R532" s="50"/>
      <c r="S532" s="51"/>
      <c r="T532" s="201"/>
      <c r="U532" s="50"/>
      <c r="V532" s="50"/>
    </row>
    <row r="533" spans="17:22" ht="15.75" customHeight="1" x14ac:dyDescent="0.2">
      <c r="Q533" s="50"/>
      <c r="R533" s="50"/>
      <c r="S533" s="51"/>
      <c r="T533" s="201"/>
      <c r="U533" s="50"/>
      <c r="V533" s="50"/>
    </row>
    <row r="534" spans="17:22" ht="15.75" customHeight="1" x14ac:dyDescent="0.2">
      <c r="Q534" s="50"/>
      <c r="R534" s="50"/>
      <c r="S534" s="51"/>
      <c r="T534" s="201"/>
      <c r="U534" s="50"/>
      <c r="V534" s="50"/>
    </row>
    <row r="535" spans="17:22" ht="15.75" customHeight="1" x14ac:dyDescent="0.2">
      <c r="Q535" s="50"/>
      <c r="R535" s="50"/>
      <c r="S535" s="51"/>
      <c r="T535" s="201"/>
      <c r="U535" s="50"/>
      <c r="V535" s="50"/>
    </row>
    <row r="536" spans="17:22" ht="15.75" customHeight="1" x14ac:dyDescent="0.2">
      <c r="Q536" s="50"/>
      <c r="R536" s="50"/>
      <c r="S536" s="51"/>
      <c r="T536" s="201"/>
      <c r="U536" s="50"/>
      <c r="V536" s="50"/>
    </row>
    <row r="537" spans="17:22" ht="15.75" customHeight="1" x14ac:dyDescent="0.2">
      <c r="Q537" s="50"/>
      <c r="R537" s="50"/>
      <c r="S537" s="51"/>
      <c r="T537" s="201"/>
      <c r="U537" s="50"/>
      <c r="V537" s="50"/>
    </row>
    <row r="538" spans="17:22" ht="15.75" customHeight="1" x14ac:dyDescent="0.2">
      <c r="Q538" s="50"/>
      <c r="R538" s="50"/>
      <c r="S538" s="51"/>
      <c r="T538" s="201"/>
      <c r="U538" s="50"/>
      <c r="V538" s="50"/>
    </row>
    <row r="539" spans="17:22" ht="15.75" customHeight="1" x14ac:dyDescent="0.2">
      <c r="Q539" s="50"/>
      <c r="R539" s="50"/>
      <c r="S539" s="51"/>
      <c r="T539" s="201"/>
      <c r="U539" s="50"/>
      <c r="V539" s="50"/>
    </row>
    <row r="540" spans="17:22" ht="15.75" customHeight="1" x14ac:dyDescent="0.2">
      <c r="Q540" s="50"/>
      <c r="R540" s="50"/>
      <c r="S540" s="51"/>
      <c r="T540" s="201"/>
      <c r="U540" s="50"/>
      <c r="V540" s="50"/>
    </row>
    <row r="541" spans="17:22" ht="15.75" customHeight="1" x14ac:dyDescent="0.2">
      <c r="Q541" s="50"/>
      <c r="R541" s="50"/>
      <c r="S541" s="51"/>
      <c r="T541" s="201"/>
      <c r="U541" s="50"/>
      <c r="V541" s="50"/>
    </row>
    <row r="542" spans="17:22" ht="15.75" customHeight="1" x14ac:dyDescent="0.2">
      <c r="Q542" s="50"/>
      <c r="R542" s="50"/>
      <c r="S542" s="51"/>
      <c r="T542" s="201"/>
      <c r="U542" s="50"/>
      <c r="V542" s="50"/>
    </row>
    <row r="543" spans="17:22" ht="15.75" customHeight="1" x14ac:dyDescent="0.2">
      <c r="Q543" s="50"/>
      <c r="R543" s="50"/>
      <c r="S543" s="51"/>
      <c r="T543" s="201"/>
      <c r="U543" s="50"/>
      <c r="V543" s="50"/>
    </row>
    <row r="544" spans="17:22" ht="15.75" customHeight="1" x14ac:dyDescent="0.2">
      <c r="Q544" s="50"/>
      <c r="R544" s="50"/>
      <c r="S544" s="51"/>
      <c r="T544" s="201"/>
      <c r="U544" s="50"/>
      <c r="V544" s="50"/>
    </row>
    <row r="545" spans="17:22" ht="15.75" customHeight="1" x14ac:dyDescent="0.2">
      <c r="Q545" s="50"/>
      <c r="R545" s="50"/>
      <c r="S545" s="51"/>
      <c r="T545" s="201"/>
      <c r="U545" s="50"/>
      <c r="V545" s="50"/>
    </row>
    <row r="546" spans="17:22" ht="15.75" customHeight="1" x14ac:dyDescent="0.2">
      <c r="Q546" s="50"/>
      <c r="R546" s="50"/>
      <c r="S546" s="51"/>
      <c r="T546" s="201"/>
      <c r="U546" s="50"/>
      <c r="V546" s="50"/>
    </row>
    <row r="547" spans="17:22" ht="15.75" customHeight="1" x14ac:dyDescent="0.2">
      <c r="Q547" s="50"/>
      <c r="R547" s="50"/>
      <c r="S547" s="51"/>
      <c r="T547" s="201"/>
      <c r="U547" s="50"/>
      <c r="V547" s="50"/>
    </row>
    <row r="548" spans="17:22" ht="15.75" customHeight="1" x14ac:dyDescent="0.2">
      <c r="Q548" s="50"/>
      <c r="R548" s="50"/>
      <c r="S548" s="51"/>
      <c r="T548" s="201"/>
      <c r="U548" s="50"/>
      <c r="V548" s="50"/>
    </row>
    <row r="549" spans="17:22" ht="15.75" customHeight="1" x14ac:dyDescent="0.2">
      <c r="Q549" s="50"/>
      <c r="R549" s="50"/>
      <c r="S549" s="51"/>
      <c r="T549" s="201"/>
      <c r="U549" s="50"/>
      <c r="V549" s="50"/>
    </row>
    <row r="550" spans="17:22" ht="15.75" customHeight="1" x14ac:dyDescent="0.2">
      <c r="Q550" s="50"/>
      <c r="R550" s="50"/>
      <c r="S550" s="51"/>
      <c r="T550" s="201"/>
      <c r="U550" s="50"/>
      <c r="V550" s="50"/>
    </row>
    <row r="551" spans="17:22" ht="15.75" customHeight="1" x14ac:dyDescent="0.2">
      <c r="Q551" s="50"/>
      <c r="R551" s="50"/>
      <c r="S551" s="51"/>
      <c r="T551" s="201"/>
      <c r="U551" s="50"/>
      <c r="V551" s="50"/>
    </row>
    <row r="552" spans="17:22" ht="15.75" customHeight="1" x14ac:dyDescent="0.2">
      <c r="Q552" s="50"/>
      <c r="R552" s="50"/>
      <c r="S552" s="51"/>
      <c r="T552" s="201"/>
      <c r="U552" s="50"/>
      <c r="V552" s="50"/>
    </row>
    <row r="553" spans="17:22" ht="15.75" customHeight="1" x14ac:dyDescent="0.2">
      <c r="Q553" s="50"/>
      <c r="R553" s="50"/>
      <c r="S553" s="51"/>
      <c r="T553" s="201"/>
      <c r="U553" s="50"/>
      <c r="V553" s="50"/>
    </row>
    <row r="554" spans="17:22" ht="15.75" customHeight="1" x14ac:dyDescent="0.2">
      <c r="Q554" s="50"/>
      <c r="R554" s="50"/>
      <c r="S554" s="51"/>
      <c r="T554" s="201"/>
      <c r="U554" s="50"/>
      <c r="V554" s="50"/>
    </row>
    <row r="555" spans="17:22" ht="15.75" customHeight="1" x14ac:dyDescent="0.2">
      <c r="Q555" s="50"/>
      <c r="R555" s="50"/>
      <c r="S555" s="51"/>
      <c r="T555" s="201"/>
      <c r="U555" s="50"/>
      <c r="V555" s="50"/>
    </row>
    <row r="556" spans="17:22" ht="15.75" customHeight="1" x14ac:dyDescent="0.2">
      <c r="Q556" s="50"/>
      <c r="R556" s="50"/>
      <c r="S556" s="51"/>
      <c r="T556" s="201"/>
      <c r="U556" s="50"/>
      <c r="V556" s="50"/>
    </row>
    <row r="557" spans="17:22" ht="15.75" customHeight="1" x14ac:dyDescent="0.2">
      <c r="Q557" s="50"/>
      <c r="R557" s="50"/>
      <c r="S557" s="51"/>
      <c r="T557" s="201"/>
      <c r="U557" s="50"/>
      <c r="V557" s="50"/>
    </row>
    <row r="558" spans="17:22" ht="15.75" customHeight="1" x14ac:dyDescent="0.2">
      <c r="Q558" s="50"/>
      <c r="R558" s="50"/>
      <c r="S558" s="51"/>
      <c r="T558" s="201"/>
      <c r="U558" s="50"/>
      <c r="V558" s="50"/>
    </row>
    <row r="559" spans="17:22" ht="15.75" customHeight="1" x14ac:dyDescent="0.2">
      <c r="Q559" s="50"/>
      <c r="R559" s="50"/>
      <c r="S559" s="51"/>
      <c r="T559" s="201"/>
      <c r="U559" s="50"/>
      <c r="V559" s="50"/>
    </row>
    <row r="560" spans="17:22" ht="15.75" customHeight="1" x14ac:dyDescent="0.2">
      <c r="Q560" s="50"/>
      <c r="R560" s="50"/>
      <c r="S560" s="51"/>
      <c r="T560" s="201"/>
      <c r="U560" s="50"/>
      <c r="V560" s="50"/>
    </row>
    <row r="561" spans="17:22" ht="15.75" customHeight="1" x14ac:dyDescent="0.2">
      <c r="Q561" s="50"/>
      <c r="R561" s="50"/>
      <c r="S561" s="51"/>
      <c r="T561" s="201"/>
      <c r="U561" s="50"/>
      <c r="V561" s="50"/>
    </row>
    <row r="562" spans="17:22" ht="15.75" customHeight="1" x14ac:dyDescent="0.2">
      <c r="Q562" s="50"/>
      <c r="R562" s="50"/>
      <c r="S562" s="51"/>
      <c r="T562" s="201"/>
      <c r="U562" s="50"/>
      <c r="V562" s="50"/>
    </row>
    <row r="563" spans="17:22" ht="15.75" customHeight="1" x14ac:dyDescent="0.2">
      <c r="Q563" s="50"/>
      <c r="R563" s="50"/>
      <c r="S563" s="51"/>
      <c r="T563" s="201"/>
      <c r="U563" s="50"/>
      <c r="V563" s="50"/>
    </row>
    <row r="564" spans="17:22" ht="15.75" customHeight="1" x14ac:dyDescent="0.2">
      <c r="Q564" s="50"/>
      <c r="R564" s="50"/>
      <c r="S564" s="51"/>
      <c r="T564" s="201"/>
      <c r="U564" s="50"/>
      <c r="V564" s="50"/>
    </row>
    <row r="565" spans="17:22" ht="15.75" customHeight="1" x14ac:dyDescent="0.2">
      <c r="Q565" s="50"/>
      <c r="R565" s="50"/>
      <c r="S565" s="51"/>
      <c r="T565" s="201"/>
      <c r="U565" s="50"/>
      <c r="V565" s="50"/>
    </row>
    <row r="566" spans="17:22" ht="15.75" customHeight="1" x14ac:dyDescent="0.2">
      <c r="Q566" s="50"/>
      <c r="R566" s="50"/>
      <c r="S566" s="51"/>
      <c r="T566" s="201"/>
      <c r="U566" s="50"/>
      <c r="V566" s="50"/>
    </row>
    <row r="567" spans="17:22" ht="15.75" customHeight="1" x14ac:dyDescent="0.2">
      <c r="Q567" s="50"/>
      <c r="R567" s="50"/>
      <c r="S567" s="51"/>
      <c r="T567" s="201"/>
      <c r="U567" s="50"/>
      <c r="V567" s="50"/>
    </row>
    <row r="568" spans="17:22" ht="15.75" customHeight="1" x14ac:dyDescent="0.2">
      <c r="Q568" s="50"/>
      <c r="R568" s="50"/>
      <c r="S568" s="51"/>
      <c r="T568" s="201"/>
      <c r="U568" s="50"/>
      <c r="V568" s="50"/>
    </row>
    <row r="569" spans="17:22" ht="15.75" customHeight="1" x14ac:dyDescent="0.2">
      <c r="Q569" s="50"/>
      <c r="R569" s="50"/>
      <c r="S569" s="51"/>
      <c r="T569" s="201"/>
      <c r="U569" s="50"/>
      <c r="V569" s="50"/>
    </row>
    <row r="570" spans="17:22" ht="15.75" customHeight="1" x14ac:dyDescent="0.2">
      <c r="Q570" s="50"/>
      <c r="R570" s="50"/>
      <c r="S570" s="51"/>
      <c r="T570" s="201"/>
      <c r="U570" s="50"/>
      <c r="V570" s="50"/>
    </row>
    <row r="571" spans="17:22" ht="15.75" customHeight="1" x14ac:dyDescent="0.2">
      <c r="Q571" s="50"/>
      <c r="R571" s="50"/>
      <c r="S571" s="51"/>
      <c r="T571" s="201"/>
      <c r="U571" s="50"/>
      <c r="V571" s="50"/>
    </row>
    <row r="572" spans="17:22" ht="15.75" customHeight="1" x14ac:dyDescent="0.2">
      <c r="Q572" s="50"/>
      <c r="R572" s="50"/>
      <c r="S572" s="51"/>
      <c r="T572" s="201"/>
      <c r="U572" s="50"/>
      <c r="V572" s="50"/>
    </row>
    <row r="573" spans="17:22" ht="15.75" customHeight="1" x14ac:dyDescent="0.2">
      <c r="Q573" s="50"/>
      <c r="R573" s="50"/>
      <c r="S573" s="51"/>
      <c r="T573" s="201"/>
      <c r="U573" s="50"/>
      <c r="V573" s="50"/>
    </row>
    <row r="574" spans="17:22" ht="15.75" customHeight="1" x14ac:dyDescent="0.2">
      <c r="Q574" s="50"/>
      <c r="R574" s="50"/>
      <c r="S574" s="51"/>
      <c r="T574" s="201"/>
      <c r="U574" s="50"/>
      <c r="V574" s="50"/>
    </row>
    <row r="575" spans="17:22" ht="15.75" customHeight="1" x14ac:dyDescent="0.2">
      <c r="Q575" s="50"/>
      <c r="R575" s="50"/>
      <c r="S575" s="51"/>
      <c r="T575" s="201"/>
      <c r="U575" s="50"/>
      <c r="V575" s="50"/>
    </row>
    <row r="576" spans="17:22" ht="15.75" customHeight="1" x14ac:dyDescent="0.2">
      <c r="Q576" s="50"/>
      <c r="R576" s="50"/>
      <c r="S576" s="51"/>
      <c r="T576" s="201"/>
      <c r="U576" s="50"/>
      <c r="V576" s="50"/>
    </row>
    <row r="577" spans="17:22" ht="15.75" customHeight="1" x14ac:dyDescent="0.2">
      <c r="Q577" s="50"/>
      <c r="R577" s="50"/>
      <c r="S577" s="51"/>
      <c r="T577" s="201"/>
      <c r="U577" s="50"/>
      <c r="V577" s="50"/>
    </row>
    <row r="578" spans="17:22" ht="15.75" customHeight="1" x14ac:dyDescent="0.2">
      <c r="Q578" s="50"/>
      <c r="R578" s="50"/>
      <c r="S578" s="51"/>
      <c r="T578" s="201"/>
      <c r="U578" s="50"/>
      <c r="V578" s="50"/>
    </row>
    <row r="579" spans="17:22" ht="15.75" customHeight="1" x14ac:dyDescent="0.2">
      <c r="Q579" s="50"/>
      <c r="R579" s="50"/>
      <c r="S579" s="51"/>
      <c r="T579" s="201"/>
      <c r="U579" s="50"/>
      <c r="V579" s="50"/>
    </row>
    <row r="580" spans="17:22" ht="15.75" customHeight="1" x14ac:dyDescent="0.2">
      <c r="Q580" s="50"/>
      <c r="R580" s="50"/>
      <c r="S580" s="51"/>
      <c r="T580" s="201"/>
      <c r="U580" s="50"/>
      <c r="V580" s="50"/>
    </row>
    <row r="581" spans="17:22" ht="15.75" customHeight="1" x14ac:dyDescent="0.2">
      <c r="Q581" s="50"/>
      <c r="R581" s="50"/>
      <c r="S581" s="51"/>
      <c r="T581" s="201"/>
      <c r="U581" s="50"/>
      <c r="V581" s="50"/>
    </row>
    <row r="582" spans="17:22" ht="15.75" customHeight="1" x14ac:dyDescent="0.2">
      <c r="Q582" s="50"/>
      <c r="R582" s="50"/>
      <c r="S582" s="51"/>
      <c r="T582" s="201"/>
      <c r="U582" s="50"/>
      <c r="V582" s="50"/>
    </row>
    <row r="583" spans="17:22" ht="15.75" customHeight="1" x14ac:dyDescent="0.2">
      <c r="Q583" s="50"/>
      <c r="R583" s="50"/>
      <c r="S583" s="51"/>
      <c r="T583" s="201"/>
      <c r="U583" s="50"/>
      <c r="V583" s="50"/>
    </row>
    <row r="584" spans="17:22" ht="15.75" customHeight="1" x14ac:dyDescent="0.2">
      <c r="Q584" s="50"/>
      <c r="R584" s="50"/>
      <c r="S584" s="51"/>
      <c r="T584" s="201"/>
      <c r="U584" s="50"/>
      <c r="V584" s="50"/>
    </row>
    <row r="585" spans="17:22" ht="15.75" customHeight="1" x14ac:dyDescent="0.2">
      <c r="Q585" s="50"/>
      <c r="R585" s="50"/>
      <c r="S585" s="51"/>
      <c r="T585" s="201"/>
      <c r="U585" s="50"/>
      <c r="V585" s="50"/>
    </row>
    <row r="586" spans="17:22" ht="15.75" customHeight="1" x14ac:dyDescent="0.2">
      <c r="Q586" s="50"/>
      <c r="R586" s="50"/>
      <c r="S586" s="51"/>
      <c r="T586" s="201"/>
      <c r="U586" s="50"/>
      <c r="V586" s="50"/>
    </row>
    <row r="587" spans="17:22" ht="15.75" customHeight="1" x14ac:dyDescent="0.2">
      <c r="Q587" s="50"/>
      <c r="R587" s="50"/>
      <c r="S587" s="51"/>
      <c r="T587" s="201"/>
      <c r="U587" s="50"/>
      <c r="V587" s="50"/>
    </row>
    <row r="588" spans="17:22" ht="15.75" customHeight="1" x14ac:dyDescent="0.2">
      <c r="Q588" s="50"/>
      <c r="R588" s="50"/>
      <c r="S588" s="51"/>
      <c r="T588" s="201"/>
      <c r="U588" s="50"/>
      <c r="V588" s="50"/>
    </row>
    <row r="589" spans="17:22" ht="15.75" customHeight="1" x14ac:dyDescent="0.2">
      <c r="Q589" s="50"/>
      <c r="R589" s="50"/>
      <c r="S589" s="51"/>
      <c r="T589" s="201"/>
      <c r="U589" s="50"/>
      <c r="V589" s="50"/>
    </row>
    <row r="590" spans="17:22" ht="15.75" customHeight="1" x14ac:dyDescent="0.2">
      <c r="Q590" s="50"/>
      <c r="R590" s="50"/>
      <c r="S590" s="51"/>
      <c r="T590" s="201"/>
      <c r="U590" s="50"/>
      <c r="V590" s="50"/>
    </row>
    <row r="591" spans="17:22" ht="15.75" customHeight="1" x14ac:dyDescent="0.2">
      <c r="Q591" s="50"/>
      <c r="R591" s="50"/>
      <c r="S591" s="51"/>
      <c r="T591" s="201"/>
      <c r="U591" s="50"/>
      <c r="V591" s="50"/>
    </row>
    <row r="592" spans="17:22" ht="15.75" customHeight="1" x14ac:dyDescent="0.2">
      <c r="Q592" s="50"/>
      <c r="R592" s="50"/>
      <c r="S592" s="51"/>
      <c r="T592" s="201"/>
      <c r="U592" s="50"/>
      <c r="V592" s="50"/>
    </row>
    <row r="593" spans="17:22" ht="15.75" customHeight="1" x14ac:dyDescent="0.2">
      <c r="Q593" s="50"/>
      <c r="R593" s="50"/>
      <c r="S593" s="51"/>
      <c r="T593" s="201"/>
      <c r="U593" s="50"/>
      <c r="V593" s="50"/>
    </row>
    <row r="594" spans="17:22" ht="15.75" customHeight="1" x14ac:dyDescent="0.2">
      <c r="Q594" s="50"/>
      <c r="R594" s="50"/>
      <c r="S594" s="51"/>
      <c r="T594" s="201"/>
      <c r="U594" s="50"/>
      <c r="V594" s="50"/>
    </row>
    <row r="595" spans="17:22" ht="15.75" customHeight="1" x14ac:dyDescent="0.2">
      <c r="Q595" s="50"/>
      <c r="R595" s="50"/>
      <c r="S595" s="51"/>
      <c r="T595" s="201"/>
      <c r="U595" s="50"/>
      <c r="V595" s="50"/>
    </row>
    <row r="596" spans="17:22" ht="15.75" customHeight="1" x14ac:dyDescent="0.2">
      <c r="Q596" s="50"/>
      <c r="R596" s="50"/>
      <c r="S596" s="51"/>
      <c r="T596" s="201"/>
      <c r="U596" s="50"/>
      <c r="V596" s="50"/>
    </row>
    <row r="597" spans="17:22" ht="15.75" customHeight="1" x14ac:dyDescent="0.2">
      <c r="Q597" s="50"/>
      <c r="R597" s="50"/>
      <c r="S597" s="51"/>
      <c r="T597" s="201"/>
      <c r="U597" s="50"/>
      <c r="V597" s="50"/>
    </row>
    <row r="598" spans="17:22" ht="15.75" customHeight="1" x14ac:dyDescent="0.2">
      <c r="Q598" s="50"/>
      <c r="R598" s="50"/>
      <c r="S598" s="51"/>
      <c r="T598" s="201"/>
      <c r="U598" s="50"/>
      <c r="V598" s="50"/>
    </row>
    <row r="599" spans="17:22" ht="15.75" customHeight="1" x14ac:dyDescent="0.2">
      <c r="Q599" s="50"/>
      <c r="R599" s="50"/>
      <c r="S599" s="51"/>
      <c r="T599" s="201"/>
      <c r="U599" s="50"/>
      <c r="V599" s="50"/>
    </row>
    <row r="600" spans="17:22" ht="15.75" customHeight="1" x14ac:dyDescent="0.2">
      <c r="Q600" s="50"/>
      <c r="R600" s="50"/>
      <c r="S600" s="51"/>
      <c r="T600" s="201"/>
      <c r="U600" s="50"/>
      <c r="V600" s="50"/>
    </row>
    <row r="601" spans="17:22" ht="15.75" customHeight="1" x14ac:dyDescent="0.2">
      <c r="Q601" s="50"/>
      <c r="R601" s="50"/>
      <c r="S601" s="51"/>
      <c r="T601" s="201"/>
      <c r="U601" s="50"/>
      <c r="V601" s="50"/>
    </row>
    <row r="602" spans="17:22" ht="15.75" customHeight="1" x14ac:dyDescent="0.2">
      <c r="Q602" s="50"/>
      <c r="R602" s="50"/>
      <c r="S602" s="51"/>
      <c r="T602" s="201"/>
      <c r="U602" s="50"/>
      <c r="V602" s="50"/>
    </row>
    <row r="603" spans="17:22" ht="15.75" customHeight="1" x14ac:dyDescent="0.2">
      <c r="Q603" s="50"/>
      <c r="R603" s="50"/>
      <c r="S603" s="51"/>
      <c r="T603" s="201"/>
      <c r="U603" s="50"/>
      <c r="V603" s="50"/>
    </row>
    <row r="604" spans="17:22" ht="15.75" customHeight="1" x14ac:dyDescent="0.2">
      <c r="Q604" s="50"/>
      <c r="R604" s="50"/>
      <c r="S604" s="51"/>
      <c r="T604" s="201"/>
      <c r="U604" s="50"/>
      <c r="V604" s="50"/>
    </row>
    <row r="605" spans="17:22" ht="15.75" customHeight="1" x14ac:dyDescent="0.2">
      <c r="Q605" s="50"/>
      <c r="R605" s="50"/>
      <c r="S605" s="51"/>
      <c r="T605" s="201"/>
      <c r="U605" s="50"/>
      <c r="V605" s="50"/>
    </row>
    <row r="606" spans="17:22" ht="15.75" customHeight="1" x14ac:dyDescent="0.2">
      <c r="Q606" s="50"/>
      <c r="R606" s="50"/>
      <c r="S606" s="51"/>
      <c r="T606" s="201"/>
      <c r="U606" s="50"/>
      <c r="V606" s="50"/>
    </row>
    <row r="607" spans="17:22" ht="15.75" customHeight="1" x14ac:dyDescent="0.2">
      <c r="Q607" s="50"/>
      <c r="R607" s="50"/>
      <c r="S607" s="51"/>
      <c r="T607" s="201"/>
      <c r="U607" s="50"/>
      <c r="V607" s="50"/>
    </row>
    <row r="608" spans="17:22" ht="15.75" customHeight="1" x14ac:dyDescent="0.2">
      <c r="Q608" s="50"/>
      <c r="R608" s="50"/>
      <c r="S608" s="51"/>
      <c r="T608" s="201"/>
      <c r="U608" s="50"/>
      <c r="V608" s="50"/>
    </row>
    <row r="609" spans="17:22" ht="15.75" customHeight="1" x14ac:dyDescent="0.2">
      <c r="Q609" s="50"/>
      <c r="R609" s="50"/>
      <c r="S609" s="51"/>
      <c r="T609" s="201"/>
      <c r="U609" s="50"/>
      <c r="V609" s="50"/>
    </row>
    <row r="610" spans="17:22" ht="15.75" customHeight="1" x14ac:dyDescent="0.2">
      <c r="Q610" s="50"/>
      <c r="R610" s="50"/>
      <c r="S610" s="51"/>
      <c r="T610" s="201"/>
      <c r="U610" s="50"/>
      <c r="V610" s="50"/>
    </row>
    <row r="611" spans="17:22" ht="15.75" customHeight="1" x14ac:dyDescent="0.2">
      <c r="Q611" s="50"/>
      <c r="R611" s="50"/>
      <c r="S611" s="51"/>
      <c r="T611" s="201"/>
      <c r="U611" s="50"/>
      <c r="V611" s="50"/>
    </row>
    <row r="612" spans="17:22" ht="15.75" customHeight="1" x14ac:dyDescent="0.2">
      <c r="Q612" s="50"/>
      <c r="R612" s="50"/>
      <c r="S612" s="51"/>
      <c r="T612" s="201"/>
      <c r="U612" s="50"/>
      <c r="V612" s="50"/>
    </row>
    <row r="613" spans="17:22" ht="15.75" customHeight="1" x14ac:dyDescent="0.2">
      <c r="Q613" s="50"/>
      <c r="R613" s="50"/>
      <c r="S613" s="51"/>
      <c r="T613" s="201"/>
      <c r="U613" s="50"/>
      <c r="V613" s="50"/>
    </row>
    <row r="614" spans="17:22" ht="15.75" customHeight="1" x14ac:dyDescent="0.2">
      <c r="Q614" s="50"/>
      <c r="R614" s="50"/>
      <c r="S614" s="51"/>
      <c r="T614" s="201"/>
      <c r="U614" s="50"/>
      <c r="V614" s="50"/>
    </row>
    <row r="615" spans="17:22" ht="15.75" customHeight="1" x14ac:dyDescent="0.2">
      <c r="Q615" s="50"/>
      <c r="R615" s="50"/>
      <c r="S615" s="51"/>
      <c r="T615" s="201"/>
      <c r="U615" s="50"/>
      <c r="V615" s="50"/>
    </row>
    <row r="616" spans="17:22" ht="15.75" customHeight="1" x14ac:dyDescent="0.2">
      <c r="Q616" s="50"/>
      <c r="R616" s="50"/>
      <c r="S616" s="51"/>
      <c r="T616" s="201"/>
      <c r="U616" s="50"/>
      <c r="V616" s="50"/>
    </row>
    <row r="617" spans="17:22" ht="15.75" customHeight="1" x14ac:dyDescent="0.2">
      <c r="Q617" s="50"/>
      <c r="R617" s="50"/>
      <c r="S617" s="51"/>
      <c r="T617" s="201"/>
      <c r="U617" s="50"/>
      <c r="V617" s="50"/>
    </row>
    <row r="618" spans="17:22" ht="15.75" customHeight="1" x14ac:dyDescent="0.2">
      <c r="Q618" s="50"/>
      <c r="R618" s="50"/>
      <c r="S618" s="51"/>
      <c r="T618" s="201"/>
      <c r="U618" s="50"/>
      <c r="V618" s="50"/>
    </row>
    <row r="619" spans="17:22" ht="15.75" customHeight="1" x14ac:dyDescent="0.2">
      <c r="Q619" s="50"/>
      <c r="R619" s="50"/>
      <c r="S619" s="51"/>
      <c r="T619" s="201"/>
      <c r="U619" s="50"/>
      <c r="V619" s="50"/>
    </row>
    <row r="620" spans="17:22" ht="15.75" customHeight="1" x14ac:dyDescent="0.2">
      <c r="Q620" s="50"/>
      <c r="R620" s="50"/>
      <c r="S620" s="51"/>
      <c r="T620" s="201"/>
      <c r="U620" s="50"/>
      <c r="V620" s="50"/>
    </row>
    <row r="621" spans="17:22" ht="15.75" customHeight="1" x14ac:dyDescent="0.2">
      <c r="Q621" s="50"/>
      <c r="R621" s="50"/>
      <c r="S621" s="51"/>
      <c r="T621" s="201"/>
      <c r="U621" s="50"/>
      <c r="V621" s="50"/>
    </row>
    <row r="622" spans="17:22" ht="15.75" customHeight="1" x14ac:dyDescent="0.2">
      <c r="Q622" s="50"/>
      <c r="R622" s="50"/>
      <c r="S622" s="51"/>
      <c r="T622" s="201"/>
      <c r="U622" s="50"/>
      <c r="V622" s="50"/>
    </row>
    <row r="623" spans="17:22" ht="15.75" customHeight="1" x14ac:dyDescent="0.2">
      <c r="Q623" s="50"/>
      <c r="R623" s="50"/>
      <c r="S623" s="51"/>
      <c r="T623" s="201"/>
      <c r="U623" s="50"/>
      <c r="V623" s="50"/>
    </row>
    <row r="624" spans="17:22" ht="15.75" customHeight="1" x14ac:dyDescent="0.2">
      <c r="Q624" s="50"/>
      <c r="R624" s="50"/>
      <c r="S624" s="51"/>
      <c r="T624" s="201"/>
      <c r="U624" s="50"/>
      <c r="V624" s="50"/>
    </row>
    <row r="625" spans="17:22" ht="15.75" customHeight="1" x14ac:dyDescent="0.2">
      <c r="Q625" s="50"/>
      <c r="R625" s="50"/>
      <c r="S625" s="51"/>
      <c r="T625" s="201"/>
      <c r="U625" s="50"/>
      <c r="V625" s="50"/>
    </row>
    <row r="626" spans="17:22" ht="15.75" customHeight="1" x14ac:dyDescent="0.2">
      <c r="Q626" s="50"/>
      <c r="R626" s="50"/>
      <c r="S626" s="51"/>
      <c r="T626" s="201"/>
      <c r="U626" s="50"/>
      <c r="V626" s="50"/>
    </row>
    <row r="627" spans="17:22" ht="15.75" customHeight="1" x14ac:dyDescent="0.2">
      <c r="Q627" s="50"/>
      <c r="R627" s="50"/>
      <c r="S627" s="51"/>
      <c r="T627" s="201"/>
      <c r="U627" s="50"/>
      <c r="V627" s="50"/>
    </row>
    <row r="628" spans="17:22" ht="15.75" customHeight="1" x14ac:dyDescent="0.2">
      <c r="Q628" s="50"/>
      <c r="R628" s="50"/>
      <c r="S628" s="51"/>
      <c r="T628" s="201"/>
      <c r="U628" s="50"/>
      <c r="V628" s="50"/>
    </row>
    <row r="629" spans="17:22" ht="15.75" customHeight="1" x14ac:dyDescent="0.2">
      <c r="Q629" s="50"/>
      <c r="R629" s="50"/>
      <c r="S629" s="51"/>
      <c r="T629" s="201"/>
      <c r="U629" s="50"/>
      <c r="V629" s="50"/>
    </row>
    <row r="630" spans="17:22" ht="15.75" customHeight="1" x14ac:dyDescent="0.2">
      <c r="Q630" s="50"/>
      <c r="R630" s="50"/>
      <c r="S630" s="51"/>
      <c r="T630" s="201"/>
      <c r="U630" s="50"/>
      <c r="V630" s="50"/>
    </row>
    <row r="631" spans="17:22" ht="15.75" customHeight="1" x14ac:dyDescent="0.2">
      <c r="Q631" s="50"/>
      <c r="R631" s="50"/>
      <c r="S631" s="51"/>
      <c r="T631" s="201"/>
      <c r="U631" s="50"/>
      <c r="V631" s="50"/>
    </row>
    <row r="632" spans="17:22" ht="15.75" customHeight="1" x14ac:dyDescent="0.2">
      <c r="Q632" s="50"/>
      <c r="R632" s="50"/>
      <c r="S632" s="51"/>
      <c r="T632" s="201"/>
      <c r="U632" s="50"/>
      <c r="V632" s="50"/>
    </row>
    <row r="633" spans="17:22" ht="15.75" customHeight="1" x14ac:dyDescent="0.2">
      <c r="Q633" s="50"/>
      <c r="R633" s="50"/>
      <c r="S633" s="51"/>
      <c r="T633" s="201"/>
      <c r="U633" s="50"/>
      <c r="V633" s="50"/>
    </row>
    <row r="634" spans="17:22" ht="15.75" customHeight="1" x14ac:dyDescent="0.2">
      <c r="Q634" s="50"/>
      <c r="R634" s="50"/>
      <c r="S634" s="51"/>
      <c r="T634" s="201"/>
      <c r="U634" s="50"/>
      <c r="V634" s="50"/>
    </row>
    <row r="635" spans="17:22" ht="15.75" customHeight="1" x14ac:dyDescent="0.2">
      <c r="Q635" s="50"/>
      <c r="R635" s="50"/>
      <c r="S635" s="51"/>
      <c r="T635" s="201"/>
      <c r="U635" s="50"/>
      <c r="V635" s="50"/>
    </row>
    <row r="636" spans="17:22" ht="15.75" customHeight="1" x14ac:dyDescent="0.2">
      <c r="Q636" s="50"/>
      <c r="R636" s="50"/>
      <c r="S636" s="51"/>
      <c r="T636" s="201"/>
      <c r="U636" s="50"/>
      <c r="V636" s="50"/>
    </row>
    <row r="637" spans="17:22" ht="15.75" customHeight="1" x14ac:dyDescent="0.2">
      <c r="Q637" s="50"/>
      <c r="R637" s="50"/>
      <c r="S637" s="51"/>
      <c r="T637" s="201"/>
      <c r="U637" s="50"/>
      <c r="V637" s="50"/>
    </row>
    <row r="638" spans="17:22" ht="15.75" customHeight="1" x14ac:dyDescent="0.2">
      <c r="Q638" s="50"/>
      <c r="R638" s="50"/>
      <c r="S638" s="51"/>
      <c r="T638" s="201"/>
      <c r="U638" s="50"/>
      <c r="V638" s="50"/>
    </row>
    <row r="639" spans="17:22" ht="15.75" customHeight="1" x14ac:dyDescent="0.2">
      <c r="Q639" s="50"/>
      <c r="R639" s="50"/>
      <c r="S639" s="51"/>
      <c r="T639" s="201"/>
      <c r="U639" s="50"/>
      <c r="V639" s="50"/>
    </row>
    <row r="640" spans="17:22" ht="15.75" customHeight="1" x14ac:dyDescent="0.2">
      <c r="Q640" s="50"/>
      <c r="R640" s="50"/>
      <c r="S640" s="51"/>
      <c r="T640" s="201"/>
      <c r="U640" s="50"/>
      <c r="V640" s="50"/>
    </row>
    <row r="641" spans="17:22" ht="15.75" customHeight="1" x14ac:dyDescent="0.2">
      <c r="Q641" s="50"/>
      <c r="R641" s="50"/>
      <c r="S641" s="51"/>
      <c r="T641" s="201"/>
      <c r="U641" s="50"/>
      <c r="V641" s="50"/>
    </row>
    <row r="642" spans="17:22" ht="15.75" customHeight="1" x14ac:dyDescent="0.2">
      <c r="Q642" s="50"/>
      <c r="R642" s="50"/>
      <c r="S642" s="51"/>
      <c r="T642" s="201"/>
      <c r="U642" s="50"/>
      <c r="V642" s="50"/>
    </row>
    <row r="643" spans="17:22" ht="15.75" customHeight="1" x14ac:dyDescent="0.2">
      <c r="Q643" s="50"/>
      <c r="R643" s="50"/>
      <c r="S643" s="51"/>
      <c r="T643" s="201"/>
      <c r="U643" s="50"/>
      <c r="V643" s="50"/>
    </row>
    <row r="644" spans="17:22" ht="15.75" customHeight="1" x14ac:dyDescent="0.2">
      <c r="Q644" s="50"/>
      <c r="R644" s="50"/>
      <c r="S644" s="51"/>
      <c r="T644" s="201"/>
      <c r="U644" s="50"/>
      <c r="V644" s="50"/>
    </row>
    <row r="645" spans="17:22" ht="15.75" customHeight="1" x14ac:dyDescent="0.2">
      <c r="Q645" s="50"/>
      <c r="R645" s="50"/>
      <c r="S645" s="51"/>
      <c r="T645" s="201"/>
      <c r="U645" s="50"/>
      <c r="V645" s="50"/>
    </row>
    <row r="646" spans="17:22" ht="15.75" customHeight="1" x14ac:dyDescent="0.2">
      <c r="Q646" s="50"/>
      <c r="R646" s="50"/>
      <c r="S646" s="51"/>
      <c r="T646" s="201"/>
      <c r="U646" s="50"/>
      <c r="V646" s="50"/>
    </row>
    <row r="647" spans="17:22" ht="15.75" customHeight="1" x14ac:dyDescent="0.2">
      <c r="Q647" s="50"/>
      <c r="R647" s="50"/>
      <c r="S647" s="51"/>
      <c r="T647" s="201"/>
      <c r="U647" s="50"/>
      <c r="V647" s="50"/>
    </row>
    <row r="648" spans="17:22" ht="15.75" customHeight="1" x14ac:dyDescent="0.2">
      <c r="Q648" s="50"/>
      <c r="R648" s="50"/>
      <c r="S648" s="51"/>
      <c r="T648" s="201"/>
      <c r="U648" s="50"/>
      <c r="V648" s="50"/>
    </row>
    <row r="649" spans="17:22" ht="15.75" customHeight="1" x14ac:dyDescent="0.2">
      <c r="Q649" s="50"/>
      <c r="R649" s="50"/>
      <c r="S649" s="51"/>
      <c r="T649" s="201"/>
      <c r="U649" s="50"/>
      <c r="V649" s="50"/>
    </row>
    <row r="650" spans="17:22" ht="15.75" customHeight="1" x14ac:dyDescent="0.2">
      <c r="Q650" s="50"/>
      <c r="R650" s="50"/>
      <c r="S650" s="51"/>
      <c r="T650" s="201"/>
      <c r="U650" s="50"/>
      <c r="V650" s="50"/>
    </row>
    <row r="651" spans="17:22" ht="15.75" customHeight="1" x14ac:dyDescent="0.2">
      <c r="Q651" s="50"/>
      <c r="R651" s="50"/>
      <c r="S651" s="51"/>
      <c r="T651" s="201"/>
      <c r="U651" s="50"/>
      <c r="V651" s="50"/>
    </row>
    <row r="652" spans="17:22" ht="15.75" customHeight="1" x14ac:dyDescent="0.2">
      <c r="Q652" s="50"/>
      <c r="R652" s="50"/>
      <c r="S652" s="51"/>
      <c r="T652" s="201"/>
      <c r="U652" s="50"/>
      <c r="V652" s="50"/>
    </row>
    <row r="653" spans="17:22" ht="15.75" customHeight="1" x14ac:dyDescent="0.2">
      <c r="Q653" s="50"/>
      <c r="R653" s="50"/>
      <c r="S653" s="51"/>
      <c r="T653" s="201"/>
      <c r="U653" s="50"/>
      <c r="V653" s="50"/>
    </row>
    <row r="654" spans="17:22" ht="15.75" customHeight="1" x14ac:dyDescent="0.2">
      <c r="Q654" s="50"/>
      <c r="R654" s="50"/>
      <c r="S654" s="51"/>
      <c r="T654" s="201"/>
      <c r="U654" s="50"/>
      <c r="V654" s="50"/>
    </row>
    <row r="655" spans="17:22" ht="15.75" customHeight="1" x14ac:dyDescent="0.2">
      <c r="Q655" s="50"/>
      <c r="R655" s="50"/>
      <c r="S655" s="51"/>
      <c r="T655" s="201"/>
      <c r="U655" s="50"/>
      <c r="V655" s="50"/>
    </row>
    <row r="656" spans="17:22" ht="15.75" customHeight="1" x14ac:dyDescent="0.2">
      <c r="Q656" s="50"/>
      <c r="R656" s="50"/>
      <c r="S656" s="51"/>
      <c r="T656" s="201"/>
      <c r="U656" s="50"/>
      <c r="V656" s="50"/>
    </row>
    <row r="657" spans="17:22" ht="15.75" customHeight="1" x14ac:dyDescent="0.2">
      <c r="Q657" s="50"/>
      <c r="R657" s="50"/>
      <c r="S657" s="51"/>
      <c r="T657" s="201"/>
      <c r="U657" s="50"/>
      <c r="V657" s="50"/>
    </row>
    <row r="658" spans="17:22" ht="15.75" customHeight="1" x14ac:dyDescent="0.2">
      <c r="Q658" s="50"/>
      <c r="R658" s="50"/>
      <c r="S658" s="51"/>
      <c r="T658" s="201"/>
      <c r="U658" s="50"/>
      <c r="V658" s="50"/>
    </row>
    <row r="659" spans="17:22" ht="15.75" customHeight="1" x14ac:dyDescent="0.2">
      <c r="Q659" s="50"/>
      <c r="R659" s="50"/>
      <c r="S659" s="51"/>
      <c r="T659" s="201"/>
      <c r="U659" s="50"/>
      <c r="V659" s="50"/>
    </row>
    <row r="660" spans="17:22" ht="15.75" customHeight="1" x14ac:dyDescent="0.2">
      <c r="Q660" s="50"/>
      <c r="R660" s="50"/>
      <c r="S660" s="51"/>
      <c r="T660" s="201"/>
      <c r="U660" s="50"/>
      <c r="V660" s="50"/>
    </row>
    <row r="661" spans="17:22" ht="15.75" customHeight="1" x14ac:dyDescent="0.2">
      <c r="Q661" s="50"/>
      <c r="R661" s="50"/>
      <c r="S661" s="51"/>
      <c r="T661" s="201"/>
      <c r="U661" s="50"/>
      <c r="V661" s="50"/>
    </row>
    <row r="662" spans="17:22" ht="15.75" customHeight="1" x14ac:dyDescent="0.2">
      <c r="Q662" s="50"/>
      <c r="R662" s="50"/>
      <c r="S662" s="51"/>
      <c r="T662" s="201"/>
      <c r="U662" s="50"/>
      <c r="V662" s="50"/>
    </row>
    <row r="663" spans="17:22" ht="15.75" customHeight="1" x14ac:dyDescent="0.2">
      <c r="Q663" s="50"/>
      <c r="R663" s="50"/>
      <c r="S663" s="51"/>
      <c r="T663" s="201"/>
      <c r="U663" s="50"/>
      <c r="V663" s="50"/>
    </row>
    <row r="664" spans="17:22" ht="15.75" customHeight="1" x14ac:dyDescent="0.2">
      <c r="Q664" s="50"/>
      <c r="R664" s="50"/>
      <c r="S664" s="51"/>
      <c r="T664" s="201"/>
      <c r="U664" s="50"/>
      <c r="V664" s="50"/>
    </row>
    <row r="665" spans="17:22" ht="15.75" customHeight="1" x14ac:dyDescent="0.2">
      <c r="Q665" s="50"/>
      <c r="R665" s="50"/>
      <c r="S665" s="51"/>
      <c r="T665" s="201"/>
      <c r="U665" s="50"/>
      <c r="V665" s="50"/>
    </row>
    <row r="666" spans="17:22" ht="15.75" customHeight="1" x14ac:dyDescent="0.2">
      <c r="Q666" s="50"/>
      <c r="R666" s="50"/>
      <c r="S666" s="51"/>
      <c r="T666" s="201"/>
      <c r="U666" s="50"/>
      <c r="V666" s="50"/>
    </row>
    <row r="667" spans="17:22" ht="15.75" customHeight="1" x14ac:dyDescent="0.2">
      <c r="Q667" s="50"/>
      <c r="R667" s="50"/>
      <c r="S667" s="51"/>
      <c r="T667" s="201"/>
      <c r="U667" s="50"/>
      <c r="V667" s="50"/>
    </row>
    <row r="668" spans="17:22" ht="15.75" customHeight="1" x14ac:dyDescent="0.2">
      <c r="Q668" s="50"/>
      <c r="R668" s="50"/>
      <c r="S668" s="51"/>
      <c r="T668" s="201"/>
      <c r="U668" s="50"/>
      <c r="V668" s="50"/>
    </row>
    <row r="669" spans="17:22" ht="15.75" customHeight="1" x14ac:dyDescent="0.2">
      <c r="Q669" s="50"/>
      <c r="R669" s="50"/>
      <c r="S669" s="51"/>
      <c r="T669" s="201"/>
      <c r="U669" s="50"/>
      <c r="V669" s="50"/>
    </row>
    <row r="670" spans="17:22" ht="15.75" customHeight="1" x14ac:dyDescent="0.2">
      <c r="Q670" s="50"/>
      <c r="R670" s="50"/>
      <c r="S670" s="51"/>
      <c r="T670" s="201"/>
      <c r="U670" s="50"/>
      <c r="V670" s="50"/>
    </row>
    <row r="671" spans="17:22" ht="15.75" customHeight="1" x14ac:dyDescent="0.2">
      <c r="Q671" s="50"/>
      <c r="R671" s="50"/>
      <c r="S671" s="51"/>
      <c r="T671" s="201"/>
      <c r="U671" s="50"/>
      <c r="V671" s="50"/>
    </row>
    <row r="672" spans="17:22" ht="15.75" customHeight="1" x14ac:dyDescent="0.2">
      <c r="Q672" s="50"/>
      <c r="R672" s="50"/>
      <c r="S672" s="51"/>
      <c r="T672" s="201"/>
      <c r="U672" s="50"/>
      <c r="V672" s="50"/>
    </row>
    <row r="673" spans="17:22" ht="15.75" customHeight="1" x14ac:dyDescent="0.2">
      <c r="Q673" s="50"/>
      <c r="R673" s="50"/>
      <c r="S673" s="51"/>
      <c r="T673" s="201"/>
      <c r="U673" s="50"/>
      <c r="V673" s="50"/>
    </row>
    <row r="674" spans="17:22" ht="15.75" customHeight="1" x14ac:dyDescent="0.2">
      <c r="Q674" s="50"/>
      <c r="R674" s="50"/>
      <c r="S674" s="51"/>
      <c r="T674" s="201"/>
      <c r="U674" s="50"/>
      <c r="V674" s="50"/>
    </row>
    <row r="675" spans="17:22" ht="15.75" customHeight="1" x14ac:dyDescent="0.2">
      <c r="Q675" s="50"/>
      <c r="R675" s="50"/>
      <c r="S675" s="51"/>
      <c r="T675" s="201"/>
      <c r="U675" s="50"/>
      <c r="V675" s="50"/>
    </row>
    <row r="676" spans="17:22" ht="15.75" customHeight="1" x14ac:dyDescent="0.2">
      <c r="Q676" s="50"/>
      <c r="R676" s="50"/>
      <c r="S676" s="51"/>
      <c r="T676" s="201"/>
      <c r="U676" s="50"/>
      <c r="V676" s="50"/>
    </row>
    <row r="677" spans="17:22" ht="15.75" customHeight="1" x14ac:dyDescent="0.2">
      <c r="Q677" s="50"/>
      <c r="R677" s="50"/>
      <c r="S677" s="51"/>
      <c r="T677" s="201"/>
      <c r="U677" s="50"/>
      <c r="V677" s="50"/>
    </row>
    <row r="678" spans="17:22" ht="15.75" customHeight="1" x14ac:dyDescent="0.2">
      <c r="Q678" s="50"/>
      <c r="R678" s="50"/>
      <c r="S678" s="51"/>
      <c r="T678" s="201"/>
      <c r="U678" s="50"/>
      <c r="V678" s="50"/>
    </row>
    <row r="679" spans="17:22" ht="15.75" customHeight="1" x14ac:dyDescent="0.2">
      <c r="Q679" s="50"/>
      <c r="R679" s="50"/>
      <c r="S679" s="51"/>
      <c r="T679" s="201"/>
      <c r="U679" s="50"/>
      <c r="V679" s="50"/>
    </row>
    <row r="680" spans="17:22" ht="15.75" customHeight="1" x14ac:dyDescent="0.2">
      <c r="Q680" s="50"/>
      <c r="R680" s="50"/>
      <c r="S680" s="51"/>
      <c r="T680" s="201"/>
      <c r="U680" s="50"/>
      <c r="V680" s="50"/>
    </row>
    <row r="681" spans="17:22" ht="15.75" customHeight="1" x14ac:dyDescent="0.2">
      <c r="Q681" s="50"/>
      <c r="R681" s="50"/>
      <c r="S681" s="51"/>
      <c r="T681" s="201"/>
      <c r="U681" s="50"/>
      <c r="V681" s="50"/>
    </row>
    <row r="682" spans="17:22" ht="15.75" customHeight="1" x14ac:dyDescent="0.2">
      <c r="Q682" s="50"/>
      <c r="R682" s="50"/>
      <c r="S682" s="51"/>
      <c r="T682" s="201"/>
      <c r="U682" s="50"/>
      <c r="V682" s="50"/>
    </row>
    <row r="683" spans="17:22" ht="15.75" customHeight="1" x14ac:dyDescent="0.2">
      <c r="Q683" s="50"/>
      <c r="R683" s="50"/>
      <c r="S683" s="51"/>
      <c r="T683" s="201"/>
      <c r="U683" s="50"/>
      <c r="V683" s="50"/>
    </row>
    <row r="684" spans="17:22" ht="15.75" customHeight="1" x14ac:dyDescent="0.2">
      <c r="Q684" s="50"/>
      <c r="R684" s="50"/>
      <c r="S684" s="51"/>
      <c r="T684" s="201"/>
      <c r="U684" s="50"/>
      <c r="V684" s="50"/>
    </row>
    <row r="685" spans="17:22" ht="15.75" customHeight="1" x14ac:dyDescent="0.2">
      <c r="Q685" s="50"/>
      <c r="R685" s="50"/>
      <c r="S685" s="51"/>
      <c r="T685" s="201"/>
      <c r="U685" s="50"/>
      <c r="V685" s="50"/>
    </row>
    <row r="686" spans="17:22" ht="15.75" customHeight="1" x14ac:dyDescent="0.2">
      <c r="Q686" s="50"/>
      <c r="R686" s="50"/>
      <c r="S686" s="51"/>
      <c r="T686" s="201"/>
      <c r="U686" s="50"/>
      <c r="V686" s="50"/>
    </row>
    <row r="687" spans="17:22" ht="15.75" customHeight="1" x14ac:dyDescent="0.2">
      <c r="Q687" s="50"/>
      <c r="R687" s="50"/>
      <c r="S687" s="51"/>
      <c r="T687" s="201"/>
      <c r="U687" s="50"/>
      <c r="V687" s="50"/>
    </row>
    <row r="688" spans="17:22" ht="15.75" customHeight="1" x14ac:dyDescent="0.2">
      <c r="Q688" s="50"/>
      <c r="R688" s="50"/>
      <c r="S688" s="51"/>
      <c r="T688" s="201"/>
      <c r="U688" s="50"/>
      <c r="V688" s="50"/>
    </row>
    <row r="689" spans="17:22" ht="15.75" customHeight="1" x14ac:dyDescent="0.2">
      <c r="Q689" s="50"/>
      <c r="R689" s="50"/>
      <c r="S689" s="51"/>
      <c r="T689" s="201"/>
      <c r="U689" s="50"/>
      <c r="V689" s="50"/>
    </row>
    <row r="690" spans="17:22" ht="15.75" customHeight="1" x14ac:dyDescent="0.2">
      <c r="Q690" s="50"/>
      <c r="R690" s="50"/>
      <c r="S690" s="51"/>
      <c r="T690" s="201"/>
      <c r="U690" s="50"/>
      <c r="V690" s="50"/>
    </row>
    <row r="691" spans="17:22" ht="15.75" customHeight="1" x14ac:dyDescent="0.2">
      <c r="Q691" s="50"/>
      <c r="R691" s="50"/>
      <c r="S691" s="51"/>
      <c r="T691" s="201"/>
      <c r="U691" s="50"/>
      <c r="V691" s="50"/>
    </row>
    <row r="692" spans="17:22" ht="15.75" customHeight="1" x14ac:dyDescent="0.2">
      <c r="Q692" s="50"/>
      <c r="R692" s="50"/>
      <c r="S692" s="51"/>
      <c r="T692" s="201"/>
      <c r="U692" s="50"/>
      <c r="V692" s="50"/>
    </row>
    <row r="693" spans="17:22" ht="15.75" customHeight="1" x14ac:dyDescent="0.2">
      <c r="Q693" s="50"/>
      <c r="R693" s="50"/>
      <c r="S693" s="51"/>
      <c r="T693" s="201"/>
      <c r="U693" s="50"/>
      <c r="V693" s="50"/>
    </row>
    <row r="694" spans="17:22" ht="15.75" customHeight="1" x14ac:dyDescent="0.2">
      <c r="Q694" s="50"/>
      <c r="R694" s="50"/>
      <c r="S694" s="51"/>
      <c r="T694" s="201"/>
      <c r="U694" s="50"/>
      <c r="V694" s="50"/>
    </row>
    <row r="695" spans="17:22" ht="15.75" customHeight="1" x14ac:dyDescent="0.2">
      <c r="Q695" s="50"/>
      <c r="R695" s="50"/>
      <c r="S695" s="51"/>
      <c r="T695" s="201"/>
      <c r="U695" s="50"/>
      <c r="V695" s="50"/>
    </row>
    <row r="696" spans="17:22" ht="15.75" customHeight="1" x14ac:dyDescent="0.2">
      <c r="Q696" s="50"/>
      <c r="R696" s="50"/>
      <c r="S696" s="51"/>
      <c r="T696" s="201"/>
      <c r="U696" s="50"/>
      <c r="V696" s="50"/>
    </row>
    <row r="697" spans="17:22" ht="15.75" customHeight="1" x14ac:dyDescent="0.2">
      <c r="Q697" s="50"/>
      <c r="R697" s="50"/>
      <c r="S697" s="51"/>
      <c r="T697" s="201"/>
      <c r="U697" s="50"/>
      <c r="V697" s="50"/>
    </row>
    <row r="698" spans="17:22" ht="15.75" customHeight="1" x14ac:dyDescent="0.2">
      <c r="Q698" s="50"/>
      <c r="R698" s="50"/>
      <c r="S698" s="51"/>
      <c r="T698" s="201"/>
      <c r="U698" s="50"/>
      <c r="V698" s="50"/>
    </row>
    <row r="699" spans="17:22" ht="15.75" customHeight="1" x14ac:dyDescent="0.2">
      <c r="Q699" s="50"/>
      <c r="R699" s="50"/>
      <c r="S699" s="51"/>
      <c r="T699" s="201"/>
      <c r="U699" s="50"/>
      <c r="V699" s="50"/>
    </row>
    <row r="700" spans="17:22" ht="15.75" customHeight="1" x14ac:dyDescent="0.2">
      <c r="Q700" s="50"/>
      <c r="R700" s="50"/>
      <c r="S700" s="51"/>
      <c r="T700" s="201"/>
      <c r="U700" s="50"/>
      <c r="V700" s="50"/>
    </row>
    <row r="701" spans="17:22" ht="15.75" customHeight="1" x14ac:dyDescent="0.2">
      <c r="Q701" s="50"/>
      <c r="R701" s="50"/>
      <c r="S701" s="51"/>
      <c r="T701" s="201"/>
      <c r="U701" s="50"/>
      <c r="V701" s="50"/>
    </row>
    <row r="702" spans="17:22" ht="15.75" customHeight="1" x14ac:dyDescent="0.2">
      <c r="Q702" s="50"/>
      <c r="R702" s="50"/>
      <c r="S702" s="51"/>
      <c r="T702" s="201"/>
      <c r="U702" s="50"/>
      <c r="V702" s="50"/>
    </row>
    <row r="703" spans="17:22" ht="15.75" customHeight="1" x14ac:dyDescent="0.2">
      <c r="Q703" s="50"/>
      <c r="R703" s="50"/>
      <c r="S703" s="51"/>
      <c r="T703" s="201"/>
      <c r="U703" s="50"/>
      <c r="V703" s="50"/>
    </row>
    <row r="704" spans="17:22" ht="15.75" customHeight="1" x14ac:dyDescent="0.2">
      <c r="Q704" s="50"/>
      <c r="R704" s="50"/>
      <c r="S704" s="51"/>
      <c r="T704" s="201"/>
      <c r="U704" s="50"/>
      <c r="V704" s="50"/>
    </row>
    <row r="705" spans="17:22" ht="15.75" customHeight="1" x14ac:dyDescent="0.2">
      <c r="Q705" s="50"/>
      <c r="R705" s="50"/>
      <c r="S705" s="51"/>
      <c r="T705" s="201"/>
      <c r="U705" s="50"/>
      <c r="V705" s="50"/>
    </row>
    <row r="706" spans="17:22" ht="15.75" customHeight="1" x14ac:dyDescent="0.2">
      <c r="Q706" s="50"/>
      <c r="R706" s="50"/>
      <c r="S706" s="51"/>
      <c r="T706" s="201"/>
      <c r="U706" s="50"/>
      <c r="V706" s="50"/>
    </row>
    <row r="707" spans="17:22" ht="15.75" customHeight="1" x14ac:dyDescent="0.2">
      <c r="Q707" s="50"/>
      <c r="R707" s="50"/>
      <c r="S707" s="51"/>
      <c r="T707" s="201"/>
      <c r="U707" s="50"/>
      <c r="V707" s="50"/>
    </row>
    <row r="708" spans="17:22" ht="15.75" customHeight="1" x14ac:dyDescent="0.2">
      <c r="Q708" s="50"/>
      <c r="R708" s="50"/>
      <c r="S708" s="51"/>
      <c r="T708" s="201"/>
      <c r="U708" s="50"/>
      <c r="V708" s="50"/>
    </row>
    <row r="709" spans="17:22" ht="15.75" customHeight="1" x14ac:dyDescent="0.2">
      <c r="Q709" s="50"/>
      <c r="R709" s="50"/>
      <c r="S709" s="51"/>
      <c r="T709" s="201"/>
      <c r="U709" s="50"/>
      <c r="V709" s="50"/>
    </row>
    <row r="710" spans="17:22" ht="15.75" customHeight="1" x14ac:dyDescent="0.2">
      <c r="Q710" s="50"/>
      <c r="R710" s="50"/>
      <c r="S710" s="51"/>
      <c r="T710" s="201"/>
      <c r="U710" s="50"/>
      <c r="V710" s="50"/>
    </row>
    <row r="711" spans="17:22" ht="15.75" customHeight="1" x14ac:dyDescent="0.2">
      <c r="Q711" s="50"/>
      <c r="R711" s="50"/>
      <c r="S711" s="51"/>
      <c r="T711" s="201"/>
      <c r="U711" s="50"/>
      <c r="V711" s="50"/>
    </row>
    <row r="712" spans="17:22" ht="15.75" customHeight="1" x14ac:dyDescent="0.2">
      <c r="Q712" s="50"/>
      <c r="R712" s="50"/>
      <c r="S712" s="51"/>
      <c r="T712" s="201"/>
      <c r="U712" s="50"/>
      <c r="V712" s="50"/>
    </row>
    <row r="713" spans="17:22" ht="15.75" customHeight="1" x14ac:dyDescent="0.2">
      <c r="Q713" s="50"/>
      <c r="R713" s="50"/>
      <c r="S713" s="51"/>
      <c r="T713" s="201"/>
      <c r="U713" s="50"/>
      <c r="V713" s="50"/>
    </row>
    <row r="714" spans="17:22" ht="15.75" customHeight="1" x14ac:dyDescent="0.2">
      <c r="Q714" s="50"/>
      <c r="R714" s="50"/>
      <c r="S714" s="51"/>
      <c r="T714" s="201"/>
      <c r="U714" s="50"/>
      <c r="V714" s="50"/>
    </row>
    <row r="715" spans="17:22" ht="15.75" customHeight="1" x14ac:dyDescent="0.2">
      <c r="Q715" s="50"/>
      <c r="R715" s="50"/>
      <c r="S715" s="51"/>
      <c r="T715" s="201"/>
      <c r="U715" s="50"/>
      <c r="V715" s="50"/>
    </row>
    <row r="716" spans="17:22" ht="15.75" customHeight="1" x14ac:dyDescent="0.2">
      <c r="Q716" s="50"/>
      <c r="R716" s="50"/>
      <c r="S716" s="51"/>
      <c r="T716" s="201"/>
      <c r="U716" s="50"/>
      <c r="V716" s="50"/>
    </row>
    <row r="717" spans="17:22" ht="15.75" customHeight="1" x14ac:dyDescent="0.2">
      <c r="Q717" s="50"/>
      <c r="R717" s="50"/>
      <c r="S717" s="51"/>
      <c r="T717" s="201"/>
      <c r="U717" s="50"/>
      <c r="V717" s="50"/>
    </row>
    <row r="718" spans="17:22" ht="15.75" customHeight="1" x14ac:dyDescent="0.2">
      <c r="Q718" s="50"/>
      <c r="R718" s="50"/>
      <c r="S718" s="51"/>
      <c r="T718" s="201"/>
      <c r="U718" s="50"/>
      <c r="V718" s="50"/>
    </row>
    <row r="719" spans="17:22" ht="15.75" customHeight="1" x14ac:dyDescent="0.2">
      <c r="Q719" s="50"/>
      <c r="R719" s="50"/>
      <c r="S719" s="51"/>
      <c r="T719" s="201"/>
      <c r="U719" s="50"/>
      <c r="V719" s="50"/>
    </row>
    <row r="720" spans="17:22" ht="15.75" customHeight="1" x14ac:dyDescent="0.2">
      <c r="Q720" s="50"/>
      <c r="R720" s="50"/>
      <c r="S720" s="51"/>
      <c r="T720" s="201"/>
      <c r="U720" s="50"/>
      <c r="V720" s="50"/>
    </row>
    <row r="721" spans="17:22" ht="15.75" customHeight="1" x14ac:dyDescent="0.2">
      <c r="Q721" s="50"/>
      <c r="R721" s="50"/>
      <c r="S721" s="51"/>
      <c r="T721" s="201"/>
      <c r="U721" s="50"/>
      <c r="V721" s="50"/>
    </row>
    <row r="722" spans="17:22" ht="15.75" customHeight="1" x14ac:dyDescent="0.2">
      <c r="Q722" s="50"/>
      <c r="R722" s="50"/>
      <c r="S722" s="51"/>
      <c r="T722" s="201"/>
      <c r="U722" s="50"/>
      <c r="V722" s="50"/>
    </row>
    <row r="723" spans="17:22" ht="15.75" customHeight="1" x14ac:dyDescent="0.2">
      <c r="Q723" s="50"/>
      <c r="R723" s="50"/>
      <c r="S723" s="51"/>
      <c r="T723" s="201"/>
      <c r="U723" s="50"/>
      <c r="V723" s="50"/>
    </row>
    <row r="724" spans="17:22" ht="15.75" customHeight="1" x14ac:dyDescent="0.2">
      <c r="Q724" s="50"/>
      <c r="R724" s="50"/>
      <c r="S724" s="51"/>
      <c r="T724" s="201"/>
      <c r="U724" s="50"/>
      <c r="V724" s="50"/>
    </row>
    <row r="725" spans="17:22" ht="15.75" customHeight="1" x14ac:dyDescent="0.2">
      <c r="Q725" s="50"/>
      <c r="R725" s="50"/>
      <c r="S725" s="51"/>
      <c r="T725" s="201"/>
      <c r="U725" s="50"/>
      <c r="V725" s="50"/>
    </row>
    <row r="726" spans="17:22" ht="15.75" customHeight="1" x14ac:dyDescent="0.2">
      <c r="Q726" s="50"/>
      <c r="R726" s="50"/>
      <c r="S726" s="51"/>
      <c r="T726" s="201"/>
      <c r="U726" s="50"/>
      <c r="V726" s="50"/>
    </row>
    <row r="727" spans="17:22" ht="15.75" customHeight="1" x14ac:dyDescent="0.2">
      <c r="Q727" s="50"/>
      <c r="R727" s="50"/>
      <c r="S727" s="51"/>
      <c r="T727" s="201"/>
      <c r="U727" s="50"/>
      <c r="V727" s="50"/>
    </row>
    <row r="728" spans="17:22" ht="15.75" customHeight="1" x14ac:dyDescent="0.2">
      <c r="Q728" s="50"/>
      <c r="R728" s="50"/>
      <c r="S728" s="51"/>
      <c r="T728" s="201"/>
      <c r="U728" s="50"/>
      <c r="V728" s="50"/>
    </row>
    <row r="729" spans="17:22" ht="15.75" customHeight="1" x14ac:dyDescent="0.2">
      <c r="Q729" s="50"/>
      <c r="R729" s="50"/>
      <c r="S729" s="51"/>
      <c r="T729" s="201"/>
      <c r="U729" s="50"/>
      <c r="V729" s="50"/>
    </row>
    <row r="730" spans="17:22" ht="15.75" customHeight="1" x14ac:dyDescent="0.2">
      <c r="Q730" s="50"/>
      <c r="R730" s="50"/>
      <c r="S730" s="51"/>
      <c r="T730" s="201"/>
      <c r="U730" s="50"/>
      <c r="V730" s="50"/>
    </row>
    <row r="731" spans="17:22" ht="15.75" customHeight="1" x14ac:dyDescent="0.2">
      <c r="Q731" s="50"/>
      <c r="R731" s="50"/>
      <c r="S731" s="51"/>
      <c r="T731" s="201"/>
      <c r="U731" s="50"/>
      <c r="V731" s="50"/>
    </row>
    <row r="732" spans="17:22" ht="15.75" customHeight="1" x14ac:dyDescent="0.2">
      <c r="Q732" s="50"/>
      <c r="R732" s="50"/>
      <c r="S732" s="51"/>
      <c r="T732" s="201"/>
      <c r="U732" s="50"/>
      <c r="V732" s="50"/>
    </row>
    <row r="733" spans="17:22" ht="15.75" customHeight="1" x14ac:dyDescent="0.2">
      <c r="Q733" s="50"/>
      <c r="R733" s="50"/>
      <c r="S733" s="51"/>
      <c r="T733" s="201"/>
      <c r="U733" s="50"/>
      <c r="V733" s="50"/>
    </row>
    <row r="734" spans="17:22" ht="15.75" customHeight="1" x14ac:dyDescent="0.2">
      <c r="Q734" s="50"/>
      <c r="R734" s="50"/>
      <c r="S734" s="51"/>
      <c r="T734" s="201"/>
      <c r="U734" s="50"/>
      <c r="V734" s="50"/>
    </row>
    <row r="735" spans="17:22" ht="15.75" customHeight="1" x14ac:dyDescent="0.2">
      <c r="Q735" s="50"/>
      <c r="R735" s="50"/>
      <c r="S735" s="51"/>
      <c r="T735" s="201"/>
      <c r="U735" s="50"/>
      <c r="V735" s="50"/>
    </row>
    <row r="736" spans="17:22" ht="15.75" customHeight="1" x14ac:dyDescent="0.2">
      <c r="Q736" s="50"/>
      <c r="R736" s="50"/>
      <c r="S736" s="51"/>
      <c r="T736" s="201"/>
      <c r="U736" s="50"/>
      <c r="V736" s="50"/>
    </row>
    <row r="737" spans="17:22" ht="15.75" customHeight="1" x14ac:dyDescent="0.2">
      <c r="Q737" s="50"/>
      <c r="R737" s="50"/>
      <c r="S737" s="51"/>
      <c r="T737" s="201"/>
      <c r="U737" s="50"/>
      <c r="V737" s="50"/>
    </row>
    <row r="738" spans="17:22" ht="15.75" customHeight="1" x14ac:dyDescent="0.2">
      <c r="Q738" s="50"/>
      <c r="R738" s="50"/>
      <c r="S738" s="51"/>
      <c r="T738" s="201"/>
      <c r="U738" s="50"/>
      <c r="V738" s="50"/>
    </row>
    <row r="739" spans="17:22" ht="15.75" customHeight="1" x14ac:dyDescent="0.2">
      <c r="Q739" s="50"/>
      <c r="R739" s="50"/>
      <c r="S739" s="51"/>
      <c r="T739" s="201"/>
      <c r="U739" s="50"/>
      <c r="V739" s="50"/>
    </row>
    <row r="740" spans="17:22" ht="15.75" customHeight="1" x14ac:dyDescent="0.2">
      <c r="Q740" s="50"/>
      <c r="R740" s="50"/>
      <c r="S740" s="51"/>
      <c r="T740" s="201"/>
      <c r="U740" s="50"/>
      <c r="V740" s="50"/>
    </row>
    <row r="741" spans="17:22" ht="15.75" customHeight="1" x14ac:dyDescent="0.2">
      <c r="Q741" s="50"/>
      <c r="R741" s="50"/>
      <c r="S741" s="51"/>
      <c r="T741" s="201"/>
      <c r="U741" s="50"/>
      <c r="V741" s="50"/>
    </row>
    <row r="742" spans="17:22" ht="15.75" customHeight="1" x14ac:dyDescent="0.2">
      <c r="Q742" s="50"/>
      <c r="R742" s="50"/>
      <c r="S742" s="51"/>
      <c r="T742" s="201"/>
      <c r="U742" s="50"/>
      <c r="V742" s="50"/>
    </row>
    <row r="743" spans="17:22" ht="15.75" customHeight="1" x14ac:dyDescent="0.2">
      <c r="Q743" s="50"/>
      <c r="R743" s="50"/>
      <c r="S743" s="51"/>
      <c r="T743" s="201"/>
      <c r="U743" s="50"/>
      <c r="V743" s="50"/>
    </row>
    <row r="744" spans="17:22" ht="15.75" customHeight="1" x14ac:dyDescent="0.2">
      <c r="Q744" s="50"/>
      <c r="R744" s="50"/>
      <c r="S744" s="51"/>
      <c r="T744" s="201"/>
      <c r="U744" s="50"/>
      <c r="V744" s="50"/>
    </row>
    <row r="745" spans="17:22" ht="15.75" customHeight="1" x14ac:dyDescent="0.2">
      <c r="Q745" s="50"/>
      <c r="R745" s="50"/>
      <c r="S745" s="51"/>
      <c r="T745" s="201"/>
      <c r="U745" s="50"/>
      <c r="V745" s="50"/>
    </row>
    <row r="746" spans="17:22" ht="15.75" customHeight="1" x14ac:dyDescent="0.2">
      <c r="Q746" s="50"/>
      <c r="R746" s="50"/>
      <c r="S746" s="51"/>
      <c r="T746" s="201"/>
      <c r="U746" s="50"/>
      <c r="V746" s="50"/>
    </row>
    <row r="747" spans="17:22" ht="15.75" customHeight="1" x14ac:dyDescent="0.2">
      <c r="Q747" s="50"/>
      <c r="R747" s="50"/>
      <c r="S747" s="51"/>
      <c r="T747" s="201"/>
      <c r="U747" s="50"/>
      <c r="V747" s="50"/>
    </row>
    <row r="748" spans="17:22" ht="15.75" customHeight="1" x14ac:dyDescent="0.2">
      <c r="Q748" s="50"/>
      <c r="R748" s="50"/>
      <c r="S748" s="51"/>
      <c r="T748" s="201"/>
      <c r="U748" s="50"/>
      <c r="V748" s="50"/>
    </row>
    <row r="749" spans="17:22" ht="15.75" customHeight="1" x14ac:dyDescent="0.2">
      <c r="Q749" s="50"/>
      <c r="R749" s="50"/>
      <c r="S749" s="51"/>
      <c r="T749" s="201"/>
      <c r="U749" s="50"/>
      <c r="V749" s="50"/>
    </row>
    <row r="750" spans="17:22" ht="15.75" customHeight="1" x14ac:dyDescent="0.2">
      <c r="Q750" s="50"/>
      <c r="R750" s="50"/>
      <c r="S750" s="51"/>
      <c r="T750" s="201"/>
      <c r="U750" s="50"/>
      <c r="V750" s="50"/>
    </row>
    <row r="751" spans="17:22" ht="15.75" customHeight="1" x14ac:dyDescent="0.2">
      <c r="Q751" s="50"/>
      <c r="R751" s="50"/>
      <c r="S751" s="51"/>
      <c r="T751" s="201"/>
      <c r="U751" s="50"/>
      <c r="V751" s="50"/>
    </row>
    <row r="752" spans="17:22" ht="15.75" customHeight="1" x14ac:dyDescent="0.2">
      <c r="Q752" s="50"/>
      <c r="R752" s="50"/>
      <c r="S752" s="51"/>
      <c r="T752" s="201"/>
      <c r="U752" s="50"/>
      <c r="V752" s="50"/>
    </row>
    <row r="753" spans="17:22" ht="15.75" customHeight="1" x14ac:dyDescent="0.2">
      <c r="Q753" s="50"/>
      <c r="R753" s="50"/>
      <c r="S753" s="51"/>
      <c r="T753" s="201"/>
      <c r="U753" s="50"/>
      <c r="V753" s="50"/>
    </row>
    <row r="754" spans="17:22" ht="15.75" customHeight="1" x14ac:dyDescent="0.2">
      <c r="Q754" s="50"/>
      <c r="R754" s="50"/>
      <c r="S754" s="51"/>
      <c r="T754" s="201"/>
      <c r="U754" s="50"/>
      <c r="V754" s="50"/>
    </row>
    <row r="755" spans="17:22" ht="15.75" customHeight="1" x14ac:dyDescent="0.2">
      <c r="Q755" s="50"/>
      <c r="R755" s="50"/>
      <c r="S755" s="51"/>
      <c r="T755" s="201"/>
      <c r="U755" s="50"/>
      <c r="V755" s="50"/>
    </row>
    <row r="756" spans="17:22" ht="15.75" customHeight="1" x14ac:dyDescent="0.2">
      <c r="Q756" s="50"/>
      <c r="R756" s="50"/>
      <c r="S756" s="51"/>
      <c r="T756" s="201"/>
      <c r="U756" s="50"/>
      <c r="V756" s="50"/>
    </row>
    <row r="757" spans="17:22" ht="15.75" customHeight="1" x14ac:dyDescent="0.2">
      <c r="Q757" s="50"/>
      <c r="R757" s="50"/>
      <c r="S757" s="51"/>
      <c r="T757" s="201"/>
      <c r="U757" s="50"/>
      <c r="V757" s="50"/>
    </row>
    <row r="758" spans="17:22" ht="15.75" customHeight="1" x14ac:dyDescent="0.2">
      <c r="Q758" s="50"/>
      <c r="R758" s="50"/>
      <c r="S758" s="51"/>
      <c r="T758" s="201"/>
      <c r="U758" s="50"/>
      <c r="V758" s="50"/>
    </row>
    <row r="759" spans="17:22" ht="15.75" customHeight="1" x14ac:dyDescent="0.2">
      <c r="Q759" s="50"/>
      <c r="R759" s="50"/>
      <c r="S759" s="51"/>
      <c r="T759" s="201"/>
      <c r="U759" s="50"/>
      <c r="V759" s="50"/>
    </row>
    <row r="760" spans="17:22" ht="15.75" customHeight="1" x14ac:dyDescent="0.2">
      <c r="Q760" s="50"/>
      <c r="R760" s="50"/>
      <c r="S760" s="51"/>
      <c r="T760" s="201"/>
      <c r="U760" s="50"/>
      <c r="V760" s="50"/>
    </row>
    <row r="761" spans="17:22" ht="15.75" customHeight="1" x14ac:dyDescent="0.2">
      <c r="Q761" s="50"/>
      <c r="R761" s="50"/>
      <c r="S761" s="51"/>
      <c r="T761" s="201"/>
      <c r="U761" s="50"/>
      <c r="V761" s="50"/>
    </row>
    <row r="762" spans="17:22" ht="15.75" customHeight="1" x14ac:dyDescent="0.2">
      <c r="Q762" s="50"/>
      <c r="R762" s="50"/>
      <c r="S762" s="51"/>
      <c r="T762" s="201"/>
      <c r="U762" s="50"/>
      <c r="V762" s="50"/>
    </row>
    <row r="763" spans="17:22" ht="15.75" customHeight="1" x14ac:dyDescent="0.2">
      <c r="Q763" s="50"/>
      <c r="R763" s="50"/>
      <c r="S763" s="51"/>
      <c r="T763" s="201"/>
      <c r="U763" s="50"/>
      <c r="V763" s="50"/>
    </row>
    <row r="764" spans="17:22" ht="15.75" customHeight="1" x14ac:dyDescent="0.2">
      <c r="Q764" s="50"/>
      <c r="R764" s="50"/>
      <c r="S764" s="51"/>
      <c r="T764" s="201"/>
      <c r="U764" s="50"/>
      <c r="V764" s="50"/>
    </row>
    <row r="765" spans="17:22" ht="15.75" customHeight="1" x14ac:dyDescent="0.2">
      <c r="Q765" s="50"/>
      <c r="R765" s="50"/>
      <c r="S765" s="51"/>
      <c r="T765" s="201"/>
      <c r="U765" s="50"/>
      <c r="V765" s="50"/>
    </row>
    <row r="766" spans="17:22" ht="15.75" customHeight="1" x14ac:dyDescent="0.2">
      <c r="Q766" s="50"/>
      <c r="R766" s="50"/>
      <c r="S766" s="51"/>
      <c r="T766" s="201"/>
      <c r="U766" s="50"/>
      <c r="V766" s="50"/>
    </row>
    <row r="767" spans="17:22" ht="15.75" customHeight="1" x14ac:dyDescent="0.2">
      <c r="Q767" s="50"/>
      <c r="R767" s="50"/>
      <c r="S767" s="51"/>
      <c r="T767" s="201"/>
      <c r="U767" s="50"/>
      <c r="V767" s="50"/>
    </row>
    <row r="768" spans="17:22" ht="15.75" customHeight="1" x14ac:dyDescent="0.2">
      <c r="Q768" s="50"/>
      <c r="R768" s="50"/>
      <c r="S768" s="51"/>
      <c r="T768" s="201"/>
      <c r="U768" s="50"/>
      <c r="V768" s="50"/>
    </row>
    <row r="769" spans="17:22" ht="15.75" customHeight="1" x14ac:dyDescent="0.2">
      <c r="Q769" s="50"/>
      <c r="R769" s="50"/>
      <c r="S769" s="51"/>
      <c r="T769" s="201"/>
      <c r="U769" s="50"/>
      <c r="V769" s="50"/>
    </row>
    <row r="770" spans="17:22" ht="15.75" customHeight="1" x14ac:dyDescent="0.2">
      <c r="Q770" s="50"/>
      <c r="R770" s="50"/>
      <c r="S770" s="51"/>
      <c r="T770" s="201"/>
      <c r="U770" s="50"/>
      <c r="V770" s="50"/>
    </row>
    <row r="771" spans="17:22" ht="15.75" customHeight="1" x14ac:dyDescent="0.2">
      <c r="Q771" s="50"/>
      <c r="R771" s="50"/>
      <c r="S771" s="51"/>
      <c r="T771" s="201"/>
      <c r="U771" s="50"/>
      <c r="V771" s="50"/>
    </row>
    <row r="772" spans="17:22" ht="15.75" customHeight="1" x14ac:dyDescent="0.2">
      <c r="Q772" s="50"/>
      <c r="R772" s="50"/>
      <c r="S772" s="51"/>
      <c r="T772" s="201"/>
      <c r="U772" s="50"/>
      <c r="V772" s="50"/>
    </row>
    <row r="773" spans="17:22" ht="15.75" customHeight="1" x14ac:dyDescent="0.2">
      <c r="Q773" s="50"/>
      <c r="R773" s="50"/>
      <c r="S773" s="51"/>
      <c r="T773" s="201"/>
      <c r="U773" s="50"/>
      <c r="V773" s="50"/>
    </row>
    <row r="774" spans="17:22" ht="15.75" customHeight="1" x14ac:dyDescent="0.2">
      <c r="Q774" s="50"/>
      <c r="R774" s="50"/>
      <c r="S774" s="51"/>
      <c r="T774" s="201"/>
      <c r="U774" s="50"/>
      <c r="V774" s="50"/>
    </row>
    <row r="775" spans="17:22" ht="15.75" customHeight="1" x14ac:dyDescent="0.2">
      <c r="Q775" s="50"/>
      <c r="R775" s="50"/>
      <c r="S775" s="51"/>
      <c r="T775" s="201"/>
      <c r="U775" s="50"/>
      <c r="V775" s="50"/>
    </row>
    <row r="776" spans="17:22" ht="15.75" customHeight="1" x14ac:dyDescent="0.2">
      <c r="Q776" s="50"/>
      <c r="R776" s="50"/>
      <c r="S776" s="51"/>
      <c r="T776" s="201"/>
      <c r="U776" s="50"/>
      <c r="V776" s="50"/>
    </row>
    <row r="777" spans="17:22" ht="15.75" customHeight="1" x14ac:dyDescent="0.2">
      <c r="Q777" s="50"/>
      <c r="R777" s="50"/>
      <c r="S777" s="51"/>
      <c r="T777" s="201"/>
      <c r="U777" s="50"/>
      <c r="V777" s="50"/>
    </row>
    <row r="778" spans="17:22" ht="15.75" customHeight="1" x14ac:dyDescent="0.2">
      <c r="Q778" s="50"/>
      <c r="R778" s="50"/>
      <c r="S778" s="51"/>
      <c r="T778" s="201"/>
      <c r="U778" s="50"/>
      <c r="V778" s="50"/>
    </row>
    <row r="779" spans="17:22" ht="15.75" customHeight="1" x14ac:dyDescent="0.2">
      <c r="Q779" s="50"/>
      <c r="R779" s="50"/>
      <c r="S779" s="51"/>
      <c r="T779" s="201"/>
      <c r="U779" s="50"/>
      <c r="V779" s="50"/>
    </row>
    <row r="780" spans="17:22" ht="15.75" customHeight="1" x14ac:dyDescent="0.2">
      <c r="Q780" s="50"/>
      <c r="R780" s="50"/>
      <c r="S780" s="51"/>
      <c r="T780" s="201"/>
      <c r="U780" s="50"/>
      <c r="V780" s="50"/>
    </row>
    <row r="781" spans="17:22" ht="15.75" customHeight="1" x14ac:dyDescent="0.2">
      <c r="Q781" s="50"/>
      <c r="R781" s="50"/>
      <c r="S781" s="51"/>
      <c r="T781" s="201"/>
      <c r="U781" s="50"/>
      <c r="V781" s="50"/>
    </row>
    <row r="782" spans="17:22" ht="15.75" customHeight="1" x14ac:dyDescent="0.2">
      <c r="Q782" s="50"/>
      <c r="R782" s="50"/>
      <c r="S782" s="51"/>
      <c r="T782" s="201"/>
      <c r="U782" s="50"/>
      <c r="V782" s="50"/>
    </row>
    <row r="783" spans="17:22" ht="15.75" customHeight="1" x14ac:dyDescent="0.2">
      <c r="Q783" s="50"/>
      <c r="R783" s="50"/>
      <c r="S783" s="51"/>
      <c r="T783" s="201"/>
      <c r="U783" s="50"/>
      <c r="V783" s="50"/>
    </row>
    <row r="784" spans="17:22" ht="15.75" customHeight="1" x14ac:dyDescent="0.2">
      <c r="Q784" s="50"/>
      <c r="R784" s="50"/>
      <c r="S784" s="51"/>
      <c r="T784" s="201"/>
      <c r="U784" s="50"/>
      <c r="V784" s="50"/>
    </row>
    <row r="785" spans="17:22" ht="15.75" customHeight="1" x14ac:dyDescent="0.2">
      <c r="Q785" s="50"/>
      <c r="R785" s="50"/>
      <c r="S785" s="51"/>
      <c r="T785" s="201"/>
      <c r="U785" s="50"/>
      <c r="V785" s="50"/>
    </row>
    <row r="786" spans="17:22" ht="15.75" customHeight="1" x14ac:dyDescent="0.2">
      <c r="Q786" s="50"/>
      <c r="R786" s="50"/>
      <c r="S786" s="51"/>
      <c r="T786" s="201"/>
      <c r="U786" s="50"/>
      <c r="V786" s="50"/>
    </row>
    <row r="787" spans="17:22" ht="15.75" customHeight="1" x14ac:dyDescent="0.2">
      <c r="Q787" s="50"/>
      <c r="R787" s="50"/>
      <c r="S787" s="51"/>
      <c r="T787" s="201"/>
      <c r="U787" s="50"/>
      <c r="V787" s="50"/>
    </row>
    <row r="788" spans="17:22" ht="15.75" customHeight="1" x14ac:dyDescent="0.2">
      <c r="Q788" s="50"/>
      <c r="R788" s="50"/>
      <c r="S788" s="51"/>
      <c r="T788" s="201"/>
      <c r="U788" s="50"/>
      <c r="V788" s="50"/>
    </row>
    <row r="789" spans="17:22" ht="15.75" customHeight="1" x14ac:dyDescent="0.2">
      <c r="Q789" s="50"/>
      <c r="R789" s="50"/>
      <c r="S789" s="51"/>
      <c r="T789" s="201"/>
      <c r="U789" s="50"/>
      <c r="V789" s="50"/>
    </row>
    <row r="790" spans="17:22" ht="15.75" customHeight="1" x14ac:dyDescent="0.2">
      <c r="Q790" s="50"/>
      <c r="R790" s="50"/>
      <c r="S790" s="51"/>
      <c r="T790" s="201"/>
      <c r="U790" s="50"/>
      <c r="V790" s="50"/>
    </row>
    <row r="791" spans="17:22" ht="15.75" customHeight="1" x14ac:dyDescent="0.2">
      <c r="Q791" s="50"/>
      <c r="R791" s="50"/>
      <c r="S791" s="51"/>
      <c r="T791" s="201"/>
      <c r="U791" s="50"/>
      <c r="V791" s="50"/>
    </row>
    <row r="792" spans="17:22" ht="15.75" customHeight="1" x14ac:dyDescent="0.2">
      <c r="Q792" s="50"/>
      <c r="R792" s="50"/>
      <c r="S792" s="51"/>
      <c r="T792" s="201"/>
      <c r="U792" s="50"/>
      <c r="V792" s="50"/>
    </row>
    <row r="793" spans="17:22" ht="15.75" customHeight="1" x14ac:dyDescent="0.2">
      <c r="Q793" s="50"/>
      <c r="R793" s="50"/>
      <c r="S793" s="51"/>
      <c r="T793" s="201"/>
      <c r="U793" s="50"/>
      <c r="V793" s="50"/>
    </row>
    <row r="794" spans="17:22" ht="15.75" customHeight="1" x14ac:dyDescent="0.2">
      <c r="Q794" s="50"/>
      <c r="R794" s="50"/>
      <c r="S794" s="51"/>
      <c r="T794" s="201"/>
      <c r="U794" s="50"/>
      <c r="V794" s="50"/>
    </row>
    <row r="795" spans="17:22" ht="15.75" customHeight="1" x14ac:dyDescent="0.2">
      <c r="Q795" s="50"/>
      <c r="R795" s="50"/>
      <c r="S795" s="51"/>
      <c r="T795" s="201"/>
      <c r="U795" s="50"/>
      <c r="V795" s="50"/>
    </row>
    <row r="796" spans="17:22" ht="15.75" customHeight="1" x14ac:dyDescent="0.2">
      <c r="Q796" s="50"/>
      <c r="R796" s="50"/>
      <c r="S796" s="51"/>
      <c r="T796" s="201"/>
      <c r="U796" s="50"/>
      <c r="V796" s="50"/>
    </row>
    <row r="797" spans="17:22" ht="15.75" customHeight="1" x14ac:dyDescent="0.2">
      <c r="Q797" s="50"/>
      <c r="R797" s="50"/>
      <c r="S797" s="51"/>
      <c r="T797" s="201"/>
      <c r="U797" s="50"/>
      <c r="V797" s="50"/>
    </row>
    <row r="798" spans="17:22" ht="15.75" customHeight="1" x14ac:dyDescent="0.2">
      <c r="Q798" s="50"/>
      <c r="R798" s="50"/>
      <c r="S798" s="51"/>
      <c r="T798" s="201"/>
      <c r="U798" s="50"/>
      <c r="V798" s="50"/>
    </row>
    <row r="799" spans="17:22" ht="15.75" customHeight="1" x14ac:dyDescent="0.2">
      <c r="Q799" s="50"/>
      <c r="R799" s="50"/>
      <c r="S799" s="51"/>
      <c r="T799" s="201"/>
      <c r="U799" s="50"/>
      <c r="V799" s="50"/>
    </row>
    <row r="800" spans="17:22" ht="15.75" customHeight="1" x14ac:dyDescent="0.2">
      <c r="Q800" s="50"/>
      <c r="R800" s="50"/>
      <c r="S800" s="51"/>
      <c r="T800" s="201"/>
      <c r="U800" s="50"/>
      <c r="V800" s="50"/>
    </row>
    <row r="801" spans="17:22" ht="15.75" customHeight="1" x14ac:dyDescent="0.2">
      <c r="Q801" s="50"/>
      <c r="R801" s="50"/>
      <c r="S801" s="51"/>
      <c r="T801" s="201"/>
      <c r="U801" s="50"/>
      <c r="V801" s="50"/>
    </row>
    <row r="802" spans="17:22" ht="15.75" customHeight="1" x14ac:dyDescent="0.2">
      <c r="Q802" s="50"/>
      <c r="R802" s="50"/>
      <c r="S802" s="51"/>
      <c r="T802" s="201"/>
      <c r="U802" s="50"/>
      <c r="V802" s="50"/>
    </row>
    <row r="803" spans="17:22" ht="15.75" customHeight="1" x14ac:dyDescent="0.2">
      <c r="Q803" s="50"/>
      <c r="R803" s="50"/>
      <c r="S803" s="51"/>
      <c r="T803" s="201"/>
      <c r="U803" s="50"/>
      <c r="V803" s="50"/>
    </row>
    <row r="804" spans="17:22" ht="15.75" customHeight="1" x14ac:dyDescent="0.2">
      <c r="Q804" s="50"/>
      <c r="R804" s="50"/>
      <c r="S804" s="51"/>
      <c r="T804" s="201"/>
      <c r="U804" s="50"/>
      <c r="V804" s="50"/>
    </row>
    <row r="805" spans="17:22" ht="15.75" customHeight="1" x14ac:dyDescent="0.2">
      <c r="Q805" s="50"/>
      <c r="R805" s="50"/>
      <c r="S805" s="51"/>
      <c r="T805" s="201"/>
      <c r="U805" s="50"/>
      <c r="V805" s="50"/>
    </row>
    <row r="806" spans="17:22" ht="15.75" customHeight="1" x14ac:dyDescent="0.2">
      <c r="Q806" s="50"/>
      <c r="R806" s="50"/>
      <c r="S806" s="51"/>
      <c r="T806" s="201"/>
      <c r="U806" s="50"/>
      <c r="V806" s="50"/>
    </row>
    <row r="807" spans="17:22" ht="15.75" customHeight="1" x14ac:dyDescent="0.2">
      <c r="Q807" s="50"/>
      <c r="R807" s="50"/>
      <c r="S807" s="51"/>
      <c r="T807" s="201"/>
      <c r="U807" s="50"/>
      <c r="V807" s="50"/>
    </row>
    <row r="808" spans="17:22" ht="15.75" customHeight="1" x14ac:dyDescent="0.2">
      <c r="Q808" s="50"/>
      <c r="R808" s="50"/>
      <c r="S808" s="51"/>
      <c r="T808" s="201"/>
      <c r="U808" s="50"/>
      <c r="V808" s="50"/>
    </row>
    <row r="809" spans="17:22" ht="15.75" customHeight="1" x14ac:dyDescent="0.2">
      <c r="Q809" s="50"/>
      <c r="R809" s="50"/>
      <c r="S809" s="51"/>
      <c r="T809" s="201"/>
      <c r="U809" s="50"/>
      <c r="V809" s="50"/>
    </row>
    <row r="810" spans="17:22" ht="15.75" customHeight="1" x14ac:dyDescent="0.2">
      <c r="Q810" s="50"/>
      <c r="R810" s="50"/>
      <c r="S810" s="51"/>
      <c r="T810" s="201"/>
      <c r="U810" s="50"/>
      <c r="V810" s="50"/>
    </row>
    <row r="811" spans="17:22" ht="15.75" customHeight="1" x14ac:dyDescent="0.2">
      <c r="Q811" s="50"/>
      <c r="R811" s="50"/>
      <c r="S811" s="51"/>
      <c r="T811" s="201"/>
      <c r="U811" s="50"/>
      <c r="V811" s="50"/>
    </row>
    <row r="812" spans="17:22" ht="15.75" customHeight="1" x14ac:dyDescent="0.2">
      <c r="Q812" s="50"/>
      <c r="R812" s="50"/>
      <c r="S812" s="51"/>
      <c r="T812" s="201"/>
      <c r="U812" s="50"/>
      <c r="V812" s="50"/>
    </row>
    <row r="813" spans="17:22" ht="15.75" customHeight="1" x14ac:dyDescent="0.2">
      <c r="Q813" s="50"/>
      <c r="R813" s="50"/>
      <c r="S813" s="51"/>
      <c r="T813" s="201"/>
      <c r="U813" s="50"/>
      <c r="V813" s="50"/>
    </row>
    <row r="814" spans="17:22" ht="15.75" customHeight="1" x14ac:dyDescent="0.2">
      <c r="Q814" s="50"/>
      <c r="R814" s="50"/>
      <c r="S814" s="51"/>
      <c r="T814" s="201"/>
      <c r="U814" s="50"/>
      <c r="V814" s="50"/>
    </row>
    <row r="815" spans="17:22" ht="15.75" customHeight="1" x14ac:dyDescent="0.2">
      <c r="Q815" s="50"/>
      <c r="R815" s="50"/>
      <c r="S815" s="51"/>
      <c r="T815" s="201"/>
      <c r="U815" s="50"/>
      <c r="V815" s="50"/>
    </row>
    <row r="816" spans="17:22" ht="15.75" customHeight="1" x14ac:dyDescent="0.2">
      <c r="Q816" s="50"/>
      <c r="R816" s="50"/>
      <c r="S816" s="51"/>
      <c r="T816" s="201"/>
      <c r="U816" s="50"/>
      <c r="V816" s="50"/>
    </row>
    <row r="817" spans="17:22" ht="15.75" customHeight="1" x14ac:dyDescent="0.2">
      <c r="Q817" s="50"/>
      <c r="R817" s="50"/>
      <c r="S817" s="51"/>
      <c r="T817" s="201"/>
      <c r="U817" s="50"/>
      <c r="V817" s="50"/>
    </row>
    <row r="818" spans="17:22" ht="15.75" customHeight="1" x14ac:dyDescent="0.2">
      <c r="Q818" s="50"/>
      <c r="R818" s="50"/>
      <c r="S818" s="51"/>
      <c r="T818" s="201"/>
      <c r="U818" s="50"/>
      <c r="V818" s="50"/>
    </row>
    <row r="819" spans="17:22" ht="15.75" customHeight="1" x14ac:dyDescent="0.2">
      <c r="Q819" s="50"/>
      <c r="R819" s="50"/>
      <c r="S819" s="51"/>
      <c r="T819" s="201"/>
      <c r="U819" s="50"/>
      <c r="V819" s="50"/>
    </row>
    <row r="820" spans="17:22" ht="15.75" customHeight="1" x14ac:dyDescent="0.2">
      <c r="Q820" s="50"/>
      <c r="R820" s="50"/>
      <c r="S820" s="51"/>
      <c r="T820" s="201"/>
      <c r="U820" s="50"/>
      <c r="V820" s="50"/>
    </row>
    <row r="821" spans="17:22" ht="15.75" customHeight="1" x14ac:dyDescent="0.2">
      <c r="Q821" s="50"/>
      <c r="R821" s="50"/>
      <c r="S821" s="51"/>
      <c r="T821" s="201"/>
      <c r="U821" s="50"/>
      <c r="V821" s="50"/>
    </row>
    <row r="822" spans="17:22" ht="15.75" customHeight="1" x14ac:dyDescent="0.2">
      <c r="Q822" s="50"/>
      <c r="R822" s="50"/>
      <c r="S822" s="51"/>
      <c r="T822" s="201"/>
      <c r="U822" s="50"/>
      <c r="V822" s="50"/>
    </row>
    <row r="823" spans="17:22" ht="15.75" customHeight="1" x14ac:dyDescent="0.2">
      <c r="Q823" s="50"/>
      <c r="R823" s="50"/>
      <c r="S823" s="51"/>
      <c r="T823" s="201"/>
      <c r="U823" s="50"/>
      <c r="V823" s="50"/>
    </row>
    <row r="824" spans="17:22" ht="15.75" customHeight="1" x14ac:dyDescent="0.2">
      <c r="Q824" s="50"/>
      <c r="R824" s="50"/>
      <c r="S824" s="51"/>
      <c r="T824" s="201"/>
      <c r="U824" s="50"/>
      <c r="V824" s="50"/>
    </row>
    <row r="825" spans="17:22" ht="15.75" customHeight="1" x14ac:dyDescent="0.2">
      <c r="Q825" s="50"/>
      <c r="R825" s="50"/>
      <c r="S825" s="51"/>
      <c r="T825" s="201"/>
      <c r="U825" s="50"/>
      <c r="V825" s="50"/>
    </row>
    <row r="826" spans="17:22" ht="15.75" customHeight="1" x14ac:dyDescent="0.2">
      <c r="Q826" s="50"/>
      <c r="R826" s="50"/>
      <c r="S826" s="51"/>
      <c r="T826" s="201"/>
      <c r="U826" s="50"/>
      <c r="V826" s="50"/>
    </row>
    <row r="827" spans="17:22" ht="15.75" customHeight="1" x14ac:dyDescent="0.2">
      <c r="Q827" s="50"/>
      <c r="R827" s="50"/>
      <c r="S827" s="51"/>
      <c r="T827" s="201"/>
      <c r="U827" s="50"/>
      <c r="V827" s="50"/>
    </row>
    <row r="828" spans="17:22" ht="15.75" customHeight="1" x14ac:dyDescent="0.2">
      <c r="Q828" s="50"/>
      <c r="R828" s="50"/>
      <c r="S828" s="51"/>
      <c r="T828" s="201"/>
      <c r="U828" s="50"/>
      <c r="V828" s="50"/>
    </row>
    <row r="829" spans="17:22" ht="15.75" customHeight="1" x14ac:dyDescent="0.2">
      <c r="Q829" s="50"/>
      <c r="R829" s="50"/>
      <c r="S829" s="51"/>
      <c r="T829" s="201"/>
      <c r="U829" s="50"/>
      <c r="V829" s="50"/>
    </row>
    <row r="830" spans="17:22" ht="15.75" customHeight="1" x14ac:dyDescent="0.2">
      <c r="Q830" s="50"/>
      <c r="R830" s="50"/>
      <c r="S830" s="51"/>
      <c r="T830" s="201"/>
      <c r="U830" s="50"/>
      <c r="V830" s="50"/>
    </row>
    <row r="831" spans="17:22" ht="15.75" customHeight="1" x14ac:dyDescent="0.2">
      <c r="Q831" s="50"/>
      <c r="R831" s="50"/>
      <c r="S831" s="51"/>
      <c r="T831" s="201"/>
      <c r="U831" s="50"/>
      <c r="V831" s="50"/>
    </row>
    <row r="832" spans="17:22" ht="15.75" customHeight="1" x14ac:dyDescent="0.2">
      <c r="Q832" s="50"/>
      <c r="R832" s="50"/>
      <c r="S832" s="51"/>
      <c r="T832" s="201"/>
      <c r="U832" s="50"/>
      <c r="V832" s="50"/>
    </row>
    <row r="833" spans="17:22" ht="15.75" customHeight="1" x14ac:dyDescent="0.2">
      <c r="Q833" s="50"/>
      <c r="R833" s="50"/>
      <c r="S833" s="51"/>
      <c r="T833" s="201"/>
      <c r="U833" s="50"/>
      <c r="V833" s="50"/>
    </row>
    <row r="834" spans="17:22" ht="15.75" customHeight="1" x14ac:dyDescent="0.2">
      <c r="Q834" s="50"/>
      <c r="R834" s="50"/>
      <c r="S834" s="51"/>
      <c r="T834" s="201"/>
      <c r="U834" s="50"/>
      <c r="V834" s="50"/>
    </row>
    <row r="835" spans="17:22" ht="15.75" customHeight="1" x14ac:dyDescent="0.2">
      <c r="Q835" s="50"/>
      <c r="R835" s="50"/>
      <c r="S835" s="51"/>
      <c r="T835" s="201"/>
      <c r="U835" s="50"/>
      <c r="V835" s="50"/>
    </row>
    <row r="836" spans="17:22" ht="15.75" customHeight="1" x14ac:dyDescent="0.2">
      <c r="Q836" s="50"/>
      <c r="R836" s="50"/>
      <c r="S836" s="51"/>
      <c r="T836" s="201"/>
      <c r="U836" s="50"/>
      <c r="V836" s="50"/>
    </row>
    <row r="837" spans="17:22" ht="15.75" customHeight="1" x14ac:dyDescent="0.2">
      <c r="Q837" s="50"/>
      <c r="R837" s="50"/>
      <c r="S837" s="51"/>
      <c r="T837" s="201"/>
      <c r="U837" s="50"/>
      <c r="V837" s="50"/>
    </row>
    <row r="838" spans="17:22" ht="15.75" customHeight="1" x14ac:dyDescent="0.2">
      <c r="Q838" s="50"/>
      <c r="R838" s="50"/>
      <c r="S838" s="51"/>
      <c r="T838" s="201"/>
      <c r="U838" s="50"/>
      <c r="V838" s="50"/>
    </row>
    <row r="839" spans="17:22" ht="15.75" customHeight="1" x14ac:dyDescent="0.2">
      <c r="Q839" s="50"/>
      <c r="R839" s="50"/>
      <c r="S839" s="51"/>
      <c r="T839" s="201"/>
      <c r="U839" s="50"/>
      <c r="V839" s="50"/>
    </row>
    <row r="840" spans="17:22" ht="15.75" customHeight="1" x14ac:dyDescent="0.2">
      <c r="Q840" s="50"/>
      <c r="R840" s="50"/>
      <c r="S840" s="51"/>
      <c r="T840" s="201"/>
      <c r="U840" s="50"/>
      <c r="V840" s="50"/>
    </row>
    <row r="841" spans="17:22" ht="15.75" customHeight="1" x14ac:dyDescent="0.2">
      <c r="Q841" s="50"/>
      <c r="R841" s="50"/>
      <c r="S841" s="51"/>
      <c r="T841" s="201"/>
      <c r="U841" s="50"/>
      <c r="V841" s="50"/>
    </row>
    <row r="842" spans="17:22" ht="15.75" customHeight="1" x14ac:dyDescent="0.2">
      <c r="Q842" s="50"/>
      <c r="R842" s="50"/>
      <c r="S842" s="51"/>
      <c r="T842" s="201"/>
      <c r="U842" s="50"/>
      <c r="V842" s="50"/>
    </row>
    <row r="843" spans="17:22" ht="15.75" customHeight="1" x14ac:dyDescent="0.2">
      <c r="Q843" s="50"/>
      <c r="R843" s="50"/>
      <c r="S843" s="51"/>
      <c r="T843" s="201"/>
      <c r="U843" s="50"/>
      <c r="V843" s="50"/>
    </row>
    <row r="844" spans="17:22" ht="15.75" customHeight="1" x14ac:dyDescent="0.2">
      <c r="Q844" s="50"/>
      <c r="R844" s="50"/>
      <c r="S844" s="51"/>
      <c r="T844" s="201"/>
      <c r="U844" s="50"/>
      <c r="V844" s="50"/>
    </row>
    <row r="845" spans="17:22" ht="15.75" customHeight="1" x14ac:dyDescent="0.2">
      <c r="Q845" s="50"/>
      <c r="R845" s="50"/>
      <c r="S845" s="51"/>
      <c r="T845" s="201"/>
      <c r="U845" s="50"/>
      <c r="V845" s="50"/>
    </row>
    <row r="846" spans="17:22" ht="15.75" customHeight="1" x14ac:dyDescent="0.2">
      <c r="Q846" s="50"/>
      <c r="R846" s="50"/>
      <c r="S846" s="51"/>
      <c r="T846" s="201"/>
      <c r="U846" s="50"/>
      <c r="V846" s="50"/>
    </row>
    <row r="847" spans="17:22" ht="15.75" customHeight="1" x14ac:dyDescent="0.2">
      <c r="Q847" s="50"/>
      <c r="R847" s="50"/>
      <c r="S847" s="51"/>
      <c r="T847" s="201"/>
      <c r="U847" s="50"/>
      <c r="V847" s="50"/>
    </row>
    <row r="848" spans="17:22" ht="15.75" customHeight="1" x14ac:dyDescent="0.2">
      <c r="Q848" s="50"/>
      <c r="R848" s="50"/>
      <c r="S848" s="51"/>
      <c r="T848" s="201"/>
      <c r="U848" s="50"/>
      <c r="V848" s="50"/>
    </row>
    <row r="849" spans="17:22" ht="15.75" customHeight="1" x14ac:dyDescent="0.2">
      <c r="Q849" s="50"/>
      <c r="R849" s="50"/>
      <c r="S849" s="51"/>
      <c r="T849" s="201"/>
      <c r="U849" s="50"/>
      <c r="V849" s="50"/>
    </row>
    <row r="850" spans="17:22" ht="15.75" customHeight="1" x14ac:dyDescent="0.2">
      <c r="Q850" s="50"/>
      <c r="R850" s="50"/>
      <c r="S850" s="51"/>
      <c r="T850" s="201"/>
      <c r="U850" s="50"/>
      <c r="V850" s="50"/>
    </row>
    <row r="851" spans="17:22" ht="15.75" customHeight="1" x14ac:dyDescent="0.2">
      <c r="Q851" s="50"/>
      <c r="R851" s="50"/>
      <c r="S851" s="51"/>
      <c r="T851" s="201"/>
      <c r="U851" s="50"/>
      <c r="V851" s="50"/>
    </row>
    <row r="852" spans="17:22" ht="15.75" customHeight="1" x14ac:dyDescent="0.2">
      <c r="Q852" s="50"/>
      <c r="R852" s="50"/>
      <c r="S852" s="51"/>
      <c r="T852" s="201"/>
      <c r="U852" s="50"/>
      <c r="V852" s="50"/>
    </row>
    <row r="853" spans="17:22" ht="15.75" customHeight="1" x14ac:dyDescent="0.2">
      <c r="Q853" s="50"/>
      <c r="R853" s="50"/>
      <c r="S853" s="51"/>
      <c r="T853" s="201"/>
      <c r="U853" s="50"/>
      <c r="V853" s="50"/>
    </row>
    <row r="854" spans="17:22" ht="15.75" customHeight="1" x14ac:dyDescent="0.2">
      <c r="Q854" s="50"/>
      <c r="R854" s="50"/>
      <c r="S854" s="51"/>
      <c r="T854" s="201"/>
      <c r="U854" s="50"/>
      <c r="V854" s="50"/>
    </row>
    <row r="855" spans="17:22" ht="15.75" customHeight="1" x14ac:dyDescent="0.2">
      <c r="Q855" s="50"/>
      <c r="R855" s="50"/>
      <c r="S855" s="51"/>
      <c r="T855" s="201"/>
      <c r="U855" s="50"/>
      <c r="V855" s="50"/>
    </row>
    <row r="856" spans="17:22" ht="15.75" customHeight="1" x14ac:dyDescent="0.2">
      <c r="Q856" s="50"/>
      <c r="R856" s="50"/>
      <c r="S856" s="51"/>
      <c r="T856" s="201"/>
      <c r="U856" s="50"/>
      <c r="V856" s="50"/>
    </row>
    <row r="857" spans="17:22" ht="15.75" customHeight="1" x14ac:dyDescent="0.2">
      <c r="Q857" s="50"/>
      <c r="R857" s="50"/>
      <c r="S857" s="51"/>
      <c r="T857" s="201"/>
      <c r="U857" s="50"/>
      <c r="V857" s="50"/>
    </row>
    <row r="858" spans="17:22" ht="15.75" customHeight="1" x14ac:dyDescent="0.2">
      <c r="Q858" s="50"/>
      <c r="R858" s="50"/>
      <c r="S858" s="51"/>
      <c r="T858" s="201"/>
      <c r="U858" s="50"/>
      <c r="V858" s="50"/>
    </row>
    <row r="859" spans="17:22" ht="15.75" customHeight="1" x14ac:dyDescent="0.2">
      <c r="Q859" s="50"/>
      <c r="R859" s="50"/>
      <c r="S859" s="51"/>
      <c r="T859" s="201"/>
      <c r="U859" s="50"/>
      <c r="V859" s="50"/>
    </row>
    <row r="860" spans="17:22" ht="15.75" customHeight="1" x14ac:dyDescent="0.2">
      <c r="Q860" s="50"/>
      <c r="R860" s="50"/>
      <c r="S860" s="51"/>
      <c r="T860" s="201"/>
      <c r="U860" s="50"/>
      <c r="V860" s="50"/>
    </row>
    <row r="861" spans="17:22" ht="15.75" customHeight="1" x14ac:dyDescent="0.2">
      <c r="Q861" s="50"/>
      <c r="R861" s="50"/>
      <c r="S861" s="51"/>
      <c r="T861" s="201"/>
      <c r="U861" s="50"/>
      <c r="V861" s="50"/>
    </row>
    <row r="862" spans="17:22" ht="15.75" customHeight="1" x14ac:dyDescent="0.2">
      <c r="Q862" s="50"/>
      <c r="R862" s="50"/>
      <c r="S862" s="51"/>
      <c r="T862" s="201"/>
      <c r="U862" s="50"/>
      <c r="V862" s="50"/>
    </row>
    <row r="863" spans="17:22" ht="15.75" customHeight="1" x14ac:dyDescent="0.2">
      <c r="Q863" s="50"/>
      <c r="R863" s="50"/>
      <c r="S863" s="51"/>
      <c r="T863" s="201"/>
      <c r="U863" s="50"/>
      <c r="V863" s="50"/>
    </row>
    <row r="864" spans="17:22" ht="15.75" customHeight="1" x14ac:dyDescent="0.2">
      <c r="Q864" s="50"/>
      <c r="R864" s="50"/>
      <c r="S864" s="51"/>
      <c r="T864" s="201"/>
      <c r="U864" s="50"/>
      <c r="V864" s="50"/>
    </row>
    <row r="865" spans="17:22" ht="15.75" customHeight="1" x14ac:dyDescent="0.2">
      <c r="Q865" s="50"/>
      <c r="R865" s="50"/>
      <c r="S865" s="51"/>
      <c r="T865" s="201"/>
      <c r="U865" s="50"/>
      <c r="V865" s="50"/>
    </row>
    <row r="866" spans="17:22" ht="15.75" customHeight="1" x14ac:dyDescent="0.2">
      <c r="Q866" s="50"/>
      <c r="R866" s="50"/>
      <c r="S866" s="51"/>
      <c r="T866" s="201"/>
      <c r="U866" s="50"/>
      <c r="V866" s="50"/>
    </row>
    <row r="867" spans="17:22" ht="15.75" customHeight="1" x14ac:dyDescent="0.2">
      <c r="Q867" s="50"/>
      <c r="R867" s="50"/>
      <c r="S867" s="51"/>
      <c r="T867" s="201"/>
      <c r="U867" s="50"/>
      <c r="V867" s="50"/>
    </row>
    <row r="868" spans="17:22" ht="15.75" customHeight="1" x14ac:dyDescent="0.2">
      <c r="Q868" s="50"/>
      <c r="R868" s="50"/>
      <c r="S868" s="51"/>
      <c r="T868" s="201"/>
      <c r="U868" s="50"/>
      <c r="V868" s="50"/>
    </row>
    <row r="869" spans="17:22" ht="15.75" customHeight="1" x14ac:dyDescent="0.2">
      <c r="Q869" s="50"/>
      <c r="R869" s="50"/>
      <c r="S869" s="51"/>
      <c r="T869" s="201"/>
      <c r="U869" s="50"/>
      <c r="V869" s="50"/>
    </row>
    <row r="870" spans="17:22" ht="15.75" customHeight="1" x14ac:dyDescent="0.2">
      <c r="Q870" s="50"/>
      <c r="R870" s="50"/>
      <c r="S870" s="51"/>
      <c r="T870" s="201"/>
      <c r="U870" s="50"/>
      <c r="V870" s="50"/>
    </row>
    <row r="871" spans="17:22" ht="15.75" customHeight="1" x14ac:dyDescent="0.2">
      <c r="Q871" s="50"/>
      <c r="R871" s="50"/>
      <c r="S871" s="51"/>
      <c r="T871" s="201"/>
      <c r="U871" s="50"/>
      <c r="V871" s="50"/>
    </row>
    <row r="872" spans="17:22" ht="15.75" customHeight="1" x14ac:dyDescent="0.2">
      <c r="Q872" s="50"/>
      <c r="R872" s="50"/>
      <c r="S872" s="51"/>
      <c r="T872" s="201"/>
      <c r="U872" s="50"/>
      <c r="V872" s="50"/>
    </row>
    <row r="873" spans="17:22" ht="15.75" customHeight="1" x14ac:dyDescent="0.2">
      <c r="Q873" s="50"/>
      <c r="R873" s="50"/>
      <c r="S873" s="51"/>
      <c r="T873" s="201"/>
      <c r="U873" s="50"/>
      <c r="V873" s="50"/>
    </row>
    <row r="874" spans="17:22" ht="15.75" customHeight="1" x14ac:dyDescent="0.2">
      <c r="Q874" s="50"/>
      <c r="R874" s="50"/>
      <c r="S874" s="51"/>
      <c r="T874" s="201"/>
      <c r="U874" s="50"/>
      <c r="V874" s="50"/>
    </row>
    <row r="875" spans="17:22" ht="15.75" customHeight="1" x14ac:dyDescent="0.2">
      <c r="Q875" s="50"/>
      <c r="R875" s="50"/>
      <c r="S875" s="51"/>
      <c r="T875" s="201"/>
      <c r="U875" s="50"/>
      <c r="V875" s="50"/>
    </row>
    <row r="876" spans="17:22" ht="15.75" customHeight="1" x14ac:dyDescent="0.2">
      <c r="Q876" s="50"/>
      <c r="R876" s="50"/>
      <c r="S876" s="51"/>
      <c r="T876" s="201"/>
      <c r="U876" s="50"/>
      <c r="V876" s="50"/>
    </row>
    <row r="877" spans="17:22" ht="15.75" customHeight="1" x14ac:dyDescent="0.2">
      <c r="Q877" s="50"/>
      <c r="R877" s="50"/>
      <c r="S877" s="51"/>
      <c r="T877" s="201"/>
      <c r="U877" s="50"/>
      <c r="V877" s="50"/>
    </row>
    <row r="878" spans="17:22" ht="15.75" customHeight="1" x14ac:dyDescent="0.2">
      <c r="Q878" s="50"/>
      <c r="R878" s="50"/>
      <c r="S878" s="51"/>
      <c r="T878" s="201"/>
      <c r="U878" s="50"/>
      <c r="V878" s="50"/>
    </row>
    <row r="879" spans="17:22" ht="15.75" customHeight="1" x14ac:dyDescent="0.2">
      <c r="Q879" s="50"/>
      <c r="R879" s="50"/>
      <c r="S879" s="51"/>
      <c r="T879" s="201"/>
      <c r="U879" s="50"/>
      <c r="V879" s="50"/>
    </row>
    <row r="880" spans="17:22" ht="15.75" customHeight="1" x14ac:dyDescent="0.2">
      <c r="Q880" s="50"/>
      <c r="R880" s="50"/>
      <c r="S880" s="51"/>
      <c r="T880" s="201"/>
      <c r="U880" s="50"/>
      <c r="V880" s="50"/>
    </row>
    <row r="881" spans="17:22" ht="15.75" customHeight="1" x14ac:dyDescent="0.2">
      <c r="Q881" s="50"/>
      <c r="R881" s="50"/>
      <c r="S881" s="51"/>
      <c r="T881" s="201"/>
      <c r="U881" s="50"/>
      <c r="V881" s="50"/>
    </row>
    <row r="882" spans="17:22" ht="15.75" customHeight="1" x14ac:dyDescent="0.2">
      <c r="Q882" s="50"/>
      <c r="R882" s="50"/>
      <c r="S882" s="51"/>
      <c r="T882" s="201"/>
      <c r="U882" s="50"/>
      <c r="V882" s="50"/>
    </row>
    <row r="883" spans="17:22" ht="15.75" customHeight="1" x14ac:dyDescent="0.2">
      <c r="Q883" s="50"/>
      <c r="R883" s="50"/>
      <c r="S883" s="51"/>
      <c r="T883" s="201"/>
      <c r="U883" s="50"/>
      <c r="V883" s="50"/>
    </row>
    <row r="884" spans="17:22" ht="15.75" customHeight="1" x14ac:dyDescent="0.2">
      <c r="Q884" s="50"/>
      <c r="R884" s="50"/>
      <c r="S884" s="51"/>
      <c r="T884" s="201"/>
      <c r="U884" s="50"/>
      <c r="V884" s="50"/>
    </row>
    <row r="885" spans="17:22" ht="15.75" customHeight="1" x14ac:dyDescent="0.2">
      <c r="Q885" s="50"/>
      <c r="R885" s="50"/>
      <c r="S885" s="51"/>
      <c r="T885" s="201"/>
      <c r="U885" s="50"/>
      <c r="V885" s="50"/>
    </row>
    <row r="886" spans="17:22" ht="15.75" customHeight="1" x14ac:dyDescent="0.2">
      <c r="Q886" s="50"/>
      <c r="R886" s="50"/>
      <c r="S886" s="51"/>
      <c r="T886" s="201"/>
      <c r="U886" s="50"/>
      <c r="V886" s="50"/>
    </row>
    <row r="887" spans="17:22" ht="15.75" customHeight="1" x14ac:dyDescent="0.2">
      <c r="Q887" s="50"/>
      <c r="R887" s="50"/>
      <c r="S887" s="51"/>
      <c r="T887" s="201"/>
      <c r="U887" s="50"/>
      <c r="V887" s="50"/>
    </row>
    <row r="888" spans="17:22" ht="15.75" customHeight="1" x14ac:dyDescent="0.2">
      <c r="Q888" s="50"/>
      <c r="R888" s="50"/>
      <c r="S888" s="51"/>
      <c r="T888" s="201"/>
      <c r="U888" s="50"/>
      <c r="V888" s="50"/>
    </row>
    <row r="889" spans="17:22" ht="15.75" customHeight="1" x14ac:dyDescent="0.2">
      <c r="Q889" s="50"/>
      <c r="R889" s="50"/>
      <c r="S889" s="51"/>
      <c r="T889" s="201"/>
      <c r="U889" s="50"/>
      <c r="V889" s="50"/>
    </row>
    <row r="890" spans="17:22" ht="15.75" customHeight="1" x14ac:dyDescent="0.2">
      <c r="Q890" s="50"/>
      <c r="R890" s="50"/>
      <c r="S890" s="51"/>
      <c r="T890" s="201"/>
      <c r="U890" s="50"/>
      <c r="V890" s="50"/>
    </row>
    <row r="891" spans="17:22" ht="15.75" customHeight="1" x14ac:dyDescent="0.2">
      <c r="Q891" s="50"/>
      <c r="R891" s="50"/>
      <c r="S891" s="51"/>
      <c r="T891" s="201"/>
      <c r="U891" s="50"/>
      <c r="V891" s="50"/>
    </row>
    <row r="892" spans="17:22" ht="15.75" customHeight="1" x14ac:dyDescent="0.2">
      <c r="Q892" s="50"/>
      <c r="R892" s="50"/>
      <c r="S892" s="51"/>
      <c r="T892" s="201"/>
      <c r="U892" s="50"/>
      <c r="V892" s="50"/>
    </row>
    <row r="893" spans="17:22" ht="15.75" customHeight="1" x14ac:dyDescent="0.2">
      <c r="Q893" s="50"/>
      <c r="R893" s="50"/>
      <c r="S893" s="51"/>
      <c r="T893" s="201"/>
      <c r="U893" s="50"/>
      <c r="V893" s="50"/>
    </row>
    <row r="894" spans="17:22" ht="15.75" customHeight="1" x14ac:dyDescent="0.2">
      <c r="Q894" s="50"/>
      <c r="R894" s="50"/>
      <c r="S894" s="51"/>
      <c r="T894" s="201"/>
      <c r="U894" s="50"/>
      <c r="V894" s="50"/>
    </row>
    <row r="895" spans="17:22" ht="15.75" customHeight="1" x14ac:dyDescent="0.2">
      <c r="Q895" s="50"/>
      <c r="R895" s="50"/>
      <c r="S895" s="51"/>
      <c r="T895" s="201"/>
      <c r="U895" s="50"/>
      <c r="V895" s="50"/>
    </row>
    <row r="896" spans="17:22" ht="15.75" customHeight="1" x14ac:dyDescent="0.2">
      <c r="Q896" s="50"/>
      <c r="R896" s="50"/>
      <c r="S896" s="51"/>
      <c r="T896" s="201"/>
      <c r="U896" s="50"/>
      <c r="V896" s="50"/>
    </row>
    <row r="897" spans="17:22" ht="15.75" customHeight="1" x14ac:dyDescent="0.2">
      <c r="Q897" s="50"/>
      <c r="R897" s="50"/>
      <c r="S897" s="51"/>
      <c r="T897" s="201"/>
      <c r="U897" s="50"/>
      <c r="V897" s="50"/>
    </row>
    <row r="898" spans="17:22" ht="15.75" customHeight="1" x14ac:dyDescent="0.2">
      <c r="Q898" s="50"/>
      <c r="R898" s="50"/>
      <c r="S898" s="51"/>
      <c r="T898" s="201"/>
      <c r="U898" s="50"/>
      <c r="V898" s="50"/>
    </row>
    <row r="899" spans="17:22" ht="15.75" customHeight="1" x14ac:dyDescent="0.2">
      <c r="Q899" s="50"/>
      <c r="R899" s="50"/>
      <c r="S899" s="51"/>
      <c r="T899" s="201"/>
      <c r="U899" s="50"/>
      <c r="V899" s="50"/>
    </row>
    <row r="900" spans="17:22" ht="15.75" customHeight="1" x14ac:dyDescent="0.2">
      <c r="Q900" s="50"/>
      <c r="R900" s="50"/>
      <c r="S900" s="51"/>
      <c r="T900" s="201"/>
      <c r="U900" s="50"/>
      <c r="V900" s="50"/>
    </row>
    <row r="901" spans="17:22" ht="15.75" customHeight="1" x14ac:dyDescent="0.2">
      <c r="Q901" s="50"/>
      <c r="R901" s="50"/>
      <c r="S901" s="51"/>
      <c r="T901" s="201"/>
      <c r="U901" s="50"/>
      <c r="V901" s="50"/>
    </row>
    <row r="902" spans="17:22" ht="15.75" customHeight="1" x14ac:dyDescent="0.2">
      <c r="Q902" s="50"/>
      <c r="R902" s="50"/>
      <c r="S902" s="51"/>
      <c r="T902" s="201"/>
      <c r="U902" s="50"/>
      <c r="V902" s="50"/>
    </row>
    <row r="903" spans="17:22" ht="15.75" customHeight="1" x14ac:dyDescent="0.2">
      <c r="Q903" s="50"/>
      <c r="R903" s="50"/>
      <c r="S903" s="51"/>
      <c r="T903" s="201"/>
      <c r="U903" s="50"/>
      <c r="V903" s="50"/>
    </row>
    <row r="904" spans="17:22" ht="15.75" customHeight="1" x14ac:dyDescent="0.2">
      <c r="Q904" s="50"/>
      <c r="R904" s="50"/>
      <c r="S904" s="51"/>
      <c r="T904" s="201"/>
      <c r="U904" s="50"/>
      <c r="V904" s="50"/>
    </row>
    <row r="905" spans="17:22" ht="15.75" customHeight="1" x14ac:dyDescent="0.2">
      <c r="Q905" s="50"/>
      <c r="R905" s="50"/>
      <c r="S905" s="51"/>
      <c r="T905" s="201"/>
      <c r="U905" s="50"/>
      <c r="V905" s="50"/>
    </row>
    <row r="906" spans="17:22" ht="15.75" customHeight="1" x14ac:dyDescent="0.2">
      <c r="Q906" s="50"/>
      <c r="R906" s="50"/>
      <c r="S906" s="51"/>
      <c r="T906" s="201"/>
      <c r="U906" s="50"/>
      <c r="V906" s="50"/>
    </row>
    <row r="907" spans="17:22" ht="15.75" customHeight="1" x14ac:dyDescent="0.2">
      <c r="Q907" s="50"/>
      <c r="R907" s="50"/>
      <c r="S907" s="51"/>
      <c r="T907" s="201"/>
      <c r="U907" s="50"/>
      <c r="V907" s="50"/>
    </row>
    <row r="908" spans="17:22" ht="15.75" customHeight="1" x14ac:dyDescent="0.2">
      <c r="Q908" s="50"/>
      <c r="R908" s="50"/>
      <c r="S908" s="51"/>
      <c r="T908" s="201"/>
      <c r="U908" s="50"/>
      <c r="V908" s="50"/>
    </row>
    <row r="909" spans="17:22" ht="15.75" customHeight="1" x14ac:dyDescent="0.2">
      <c r="Q909" s="50"/>
      <c r="R909" s="50"/>
      <c r="S909" s="51"/>
      <c r="T909" s="201"/>
      <c r="U909" s="50"/>
      <c r="V909" s="50"/>
    </row>
    <row r="910" spans="17:22" ht="15.75" customHeight="1" x14ac:dyDescent="0.2">
      <c r="Q910" s="50"/>
      <c r="R910" s="50"/>
      <c r="S910" s="51"/>
      <c r="T910" s="201"/>
      <c r="U910" s="50"/>
      <c r="V910" s="50"/>
    </row>
    <row r="911" spans="17:22" ht="15.75" customHeight="1" x14ac:dyDescent="0.2">
      <c r="Q911" s="50"/>
      <c r="R911" s="50"/>
      <c r="S911" s="51"/>
      <c r="T911" s="201"/>
      <c r="U911" s="50"/>
      <c r="V911" s="50"/>
    </row>
    <row r="912" spans="17:22" ht="15.75" customHeight="1" x14ac:dyDescent="0.2">
      <c r="Q912" s="50"/>
      <c r="R912" s="50"/>
      <c r="S912" s="51"/>
      <c r="T912" s="201"/>
      <c r="U912" s="50"/>
      <c r="V912" s="50"/>
    </row>
    <row r="913" spans="17:22" ht="15.75" customHeight="1" x14ac:dyDescent="0.2">
      <c r="Q913" s="50"/>
      <c r="R913" s="50"/>
      <c r="S913" s="51"/>
      <c r="T913" s="201"/>
      <c r="U913" s="50"/>
      <c r="V913" s="50"/>
    </row>
    <row r="914" spans="17:22" ht="15.75" customHeight="1" x14ac:dyDescent="0.2">
      <c r="Q914" s="50"/>
      <c r="R914" s="50"/>
      <c r="S914" s="51"/>
      <c r="T914" s="201"/>
      <c r="U914" s="50"/>
      <c r="V914" s="50"/>
    </row>
    <row r="915" spans="17:22" ht="15.75" customHeight="1" x14ac:dyDescent="0.2">
      <c r="Q915" s="50"/>
      <c r="R915" s="50"/>
      <c r="S915" s="51"/>
      <c r="T915" s="201"/>
      <c r="U915" s="50"/>
      <c r="V915" s="50"/>
    </row>
    <row r="916" spans="17:22" ht="15.75" customHeight="1" x14ac:dyDescent="0.2">
      <c r="Q916" s="50"/>
      <c r="R916" s="50"/>
      <c r="S916" s="51"/>
      <c r="T916" s="201"/>
      <c r="U916" s="50"/>
      <c r="V916" s="50"/>
    </row>
    <row r="917" spans="17:22" ht="15.75" customHeight="1" x14ac:dyDescent="0.2">
      <c r="Q917" s="50"/>
      <c r="R917" s="50"/>
      <c r="S917" s="51"/>
      <c r="T917" s="201"/>
      <c r="U917" s="50"/>
      <c r="V917" s="50"/>
    </row>
    <row r="918" spans="17:22" ht="15.75" customHeight="1" x14ac:dyDescent="0.2">
      <c r="Q918" s="50"/>
      <c r="R918" s="50"/>
      <c r="S918" s="51"/>
      <c r="T918" s="201"/>
      <c r="U918" s="50"/>
      <c r="V918" s="50"/>
    </row>
    <row r="919" spans="17:22" ht="15.75" customHeight="1" x14ac:dyDescent="0.2">
      <c r="Q919" s="50"/>
      <c r="R919" s="50"/>
      <c r="S919" s="51"/>
      <c r="T919" s="201"/>
      <c r="U919" s="50"/>
      <c r="V919" s="50"/>
    </row>
    <row r="920" spans="17:22" ht="15.75" customHeight="1" x14ac:dyDescent="0.2">
      <c r="Q920" s="50"/>
      <c r="R920" s="50"/>
      <c r="S920" s="51"/>
      <c r="T920" s="201"/>
      <c r="U920" s="50"/>
      <c r="V920" s="50"/>
    </row>
    <row r="921" spans="17:22" ht="15.75" customHeight="1" x14ac:dyDescent="0.2">
      <c r="Q921" s="50"/>
      <c r="R921" s="50"/>
      <c r="S921" s="51"/>
      <c r="T921" s="201"/>
      <c r="U921" s="50"/>
      <c r="V921" s="50"/>
    </row>
    <row r="922" spans="17:22" ht="15.75" customHeight="1" x14ac:dyDescent="0.2">
      <c r="Q922" s="50"/>
      <c r="R922" s="50"/>
      <c r="S922" s="51"/>
      <c r="T922" s="201"/>
      <c r="U922" s="50"/>
      <c r="V922" s="50"/>
    </row>
    <row r="923" spans="17:22" ht="15.75" customHeight="1" x14ac:dyDescent="0.2">
      <c r="Q923" s="50"/>
      <c r="R923" s="50"/>
      <c r="S923" s="51"/>
      <c r="T923" s="201"/>
      <c r="U923" s="50"/>
      <c r="V923" s="50"/>
    </row>
    <row r="924" spans="17:22" ht="15.75" customHeight="1" x14ac:dyDescent="0.2">
      <c r="Q924" s="50"/>
      <c r="R924" s="50"/>
      <c r="S924" s="51"/>
      <c r="T924" s="201"/>
      <c r="U924" s="50"/>
      <c r="V924" s="50"/>
    </row>
    <row r="925" spans="17:22" ht="15.75" customHeight="1" x14ac:dyDescent="0.2">
      <c r="Q925" s="50"/>
      <c r="R925" s="50"/>
      <c r="S925" s="51"/>
      <c r="T925" s="201"/>
      <c r="U925" s="50"/>
      <c r="V925" s="50"/>
    </row>
    <row r="926" spans="17:22" ht="15.75" customHeight="1" x14ac:dyDescent="0.2">
      <c r="Q926" s="50"/>
      <c r="R926" s="50"/>
      <c r="S926" s="51"/>
      <c r="T926" s="201"/>
      <c r="U926" s="50"/>
      <c r="V926" s="50"/>
    </row>
    <row r="927" spans="17:22" ht="15.75" customHeight="1" x14ac:dyDescent="0.2">
      <c r="Q927" s="50"/>
      <c r="R927" s="50"/>
      <c r="S927" s="51"/>
      <c r="T927" s="201"/>
      <c r="U927" s="50"/>
      <c r="V927" s="50"/>
    </row>
    <row r="928" spans="17:22" ht="15.75" customHeight="1" x14ac:dyDescent="0.2">
      <c r="Q928" s="50"/>
      <c r="R928" s="50"/>
      <c r="S928" s="51"/>
      <c r="T928" s="201"/>
      <c r="U928" s="50"/>
      <c r="V928" s="50"/>
    </row>
    <row r="929" spans="17:22" ht="15.75" customHeight="1" x14ac:dyDescent="0.2">
      <c r="Q929" s="50"/>
      <c r="R929" s="50"/>
      <c r="S929" s="51"/>
      <c r="T929" s="201"/>
      <c r="U929" s="50"/>
      <c r="V929" s="50"/>
    </row>
    <row r="930" spans="17:22" ht="15.75" customHeight="1" x14ac:dyDescent="0.2">
      <c r="Q930" s="50"/>
      <c r="R930" s="50"/>
      <c r="S930" s="51"/>
      <c r="T930" s="201"/>
      <c r="U930" s="50"/>
      <c r="V930" s="50"/>
    </row>
    <row r="931" spans="17:22" ht="15.75" customHeight="1" x14ac:dyDescent="0.2">
      <c r="Q931" s="50"/>
      <c r="R931" s="50"/>
      <c r="S931" s="51"/>
      <c r="T931" s="201"/>
      <c r="U931" s="50"/>
      <c r="V931" s="50"/>
    </row>
    <row r="932" spans="17:22" ht="15.75" customHeight="1" x14ac:dyDescent="0.2">
      <c r="Q932" s="50"/>
      <c r="R932" s="50"/>
      <c r="S932" s="51"/>
      <c r="T932" s="201"/>
      <c r="U932" s="50"/>
      <c r="V932" s="50"/>
    </row>
    <row r="933" spans="17:22" ht="15.75" customHeight="1" x14ac:dyDescent="0.2">
      <c r="Q933" s="50"/>
      <c r="R933" s="50"/>
      <c r="S933" s="51"/>
      <c r="T933" s="201"/>
      <c r="U933" s="50"/>
      <c r="V933" s="50"/>
    </row>
    <row r="934" spans="17:22" ht="15.75" customHeight="1" x14ac:dyDescent="0.2">
      <c r="Q934" s="50"/>
      <c r="R934" s="50"/>
      <c r="S934" s="51"/>
      <c r="T934" s="201"/>
      <c r="U934" s="50"/>
      <c r="V934" s="50"/>
    </row>
    <row r="935" spans="17:22" ht="15.75" customHeight="1" x14ac:dyDescent="0.2">
      <c r="Q935" s="50"/>
      <c r="R935" s="50"/>
      <c r="S935" s="51"/>
      <c r="T935" s="201"/>
      <c r="U935" s="50"/>
      <c r="V935" s="50"/>
    </row>
    <row r="936" spans="17:22" ht="15.75" customHeight="1" x14ac:dyDescent="0.2">
      <c r="Q936" s="50"/>
      <c r="R936" s="50"/>
      <c r="S936" s="51"/>
      <c r="T936" s="201"/>
      <c r="U936" s="50"/>
      <c r="V936" s="50"/>
    </row>
    <row r="937" spans="17:22" ht="15.75" customHeight="1" x14ac:dyDescent="0.2">
      <c r="Q937" s="50"/>
      <c r="R937" s="50"/>
      <c r="S937" s="51"/>
      <c r="T937" s="201"/>
      <c r="U937" s="50"/>
      <c r="V937" s="50"/>
    </row>
    <row r="938" spans="17:22" ht="15.75" customHeight="1" x14ac:dyDescent="0.2">
      <c r="Q938" s="50"/>
      <c r="R938" s="50"/>
      <c r="S938" s="51"/>
      <c r="T938" s="201"/>
      <c r="U938" s="50"/>
      <c r="V938" s="50"/>
    </row>
    <row r="939" spans="17:22" ht="15.75" customHeight="1" x14ac:dyDescent="0.2">
      <c r="Q939" s="50"/>
      <c r="R939" s="50"/>
      <c r="S939" s="51"/>
      <c r="T939" s="201"/>
      <c r="U939" s="50"/>
      <c r="V939" s="50"/>
    </row>
    <row r="940" spans="17:22" ht="15.75" customHeight="1" x14ac:dyDescent="0.2">
      <c r="Q940" s="50"/>
      <c r="R940" s="50"/>
      <c r="S940" s="51"/>
      <c r="T940" s="201"/>
      <c r="U940" s="50"/>
      <c r="V940" s="50"/>
    </row>
    <row r="941" spans="17:22" ht="15.75" customHeight="1" x14ac:dyDescent="0.2">
      <c r="Q941" s="50"/>
      <c r="R941" s="50"/>
      <c r="S941" s="51"/>
      <c r="T941" s="201"/>
      <c r="U941" s="50"/>
      <c r="V941" s="50"/>
    </row>
    <row r="942" spans="17:22" ht="15.75" customHeight="1" x14ac:dyDescent="0.2">
      <c r="Q942" s="50"/>
      <c r="R942" s="50"/>
      <c r="S942" s="51"/>
      <c r="T942" s="201"/>
      <c r="U942" s="50"/>
      <c r="V942" s="50"/>
    </row>
    <row r="943" spans="17:22" ht="15.75" customHeight="1" x14ac:dyDescent="0.2">
      <c r="Q943" s="50"/>
      <c r="R943" s="50"/>
      <c r="S943" s="51"/>
      <c r="T943" s="201"/>
      <c r="U943" s="50"/>
      <c r="V943" s="50"/>
    </row>
    <row r="944" spans="17:22" ht="15.75" customHeight="1" x14ac:dyDescent="0.2">
      <c r="Q944" s="50"/>
      <c r="R944" s="50"/>
      <c r="S944" s="51"/>
      <c r="T944" s="201"/>
      <c r="U944" s="50"/>
      <c r="V944" s="50"/>
    </row>
    <row r="945" spans="17:22" ht="15.75" customHeight="1" x14ac:dyDescent="0.2">
      <c r="Q945" s="50"/>
      <c r="R945" s="50"/>
      <c r="S945" s="51"/>
      <c r="T945" s="201"/>
      <c r="U945" s="50"/>
      <c r="V945" s="50"/>
    </row>
    <row r="946" spans="17:22" ht="15.75" customHeight="1" x14ac:dyDescent="0.2">
      <c r="Q946" s="50"/>
      <c r="R946" s="50"/>
      <c r="S946" s="51"/>
      <c r="T946" s="201"/>
      <c r="U946" s="50"/>
      <c r="V946" s="50"/>
    </row>
    <row r="947" spans="17:22" ht="15.75" customHeight="1" x14ac:dyDescent="0.2">
      <c r="Q947" s="50"/>
      <c r="R947" s="50"/>
      <c r="S947" s="51"/>
      <c r="T947" s="201"/>
      <c r="U947" s="50"/>
      <c r="V947" s="50"/>
    </row>
    <row r="948" spans="17:22" ht="15.75" customHeight="1" x14ac:dyDescent="0.2">
      <c r="Q948" s="50"/>
      <c r="R948" s="50"/>
      <c r="S948" s="51"/>
      <c r="T948" s="201"/>
      <c r="U948" s="50"/>
      <c r="V948" s="50"/>
    </row>
    <row r="949" spans="17:22" ht="15.75" customHeight="1" x14ac:dyDescent="0.2">
      <c r="Q949" s="50"/>
      <c r="R949" s="50"/>
      <c r="S949" s="51"/>
      <c r="T949" s="201"/>
      <c r="U949" s="50"/>
      <c r="V949" s="50"/>
    </row>
    <row r="950" spans="17:22" ht="15.75" customHeight="1" x14ac:dyDescent="0.2">
      <c r="Q950" s="50"/>
      <c r="R950" s="50"/>
      <c r="S950" s="51"/>
      <c r="T950" s="201"/>
      <c r="U950" s="50"/>
      <c r="V950" s="50"/>
    </row>
    <row r="951" spans="17:22" ht="15.75" customHeight="1" x14ac:dyDescent="0.2">
      <c r="Q951" s="50"/>
      <c r="R951" s="50"/>
      <c r="S951" s="51"/>
      <c r="T951" s="201"/>
      <c r="U951" s="50"/>
      <c r="V951" s="50"/>
    </row>
    <row r="952" spans="17:22" ht="15.75" customHeight="1" x14ac:dyDescent="0.2">
      <c r="Q952" s="50"/>
      <c r="R952" s="50"/>
      <c r="S952" s="51"/>
      <c r="T952" s="201"/>
      <c r="U952" s="50"/>
      <c r="V952" s="50"/>
    </row>
    <row r="953" spans="17:22" ht="15.75" customHeight="1" x14ac:dyDescent="0.2">
      <c r="Q953" s="50"/>
      <c r="R953" s="50"/>
      <c r="S953" s="51"/>
      <c r="T953" s="201"/>
      <c r="U953" s="50"/>
      <c r="V953" s="50"/>
    </row>
    <row r="954" spans="17:22" ht="15.75" customHeight="1" x14ac:dyDescent="0.2">
      <c r="Q954" s="50"/>
      <c r="R954" s="50"/>
      <c r="S954" s="51"/>
      <c r="T954" s="201"/>
      <c r="U954" s="50"/>
      <c r="V954" s="50"/>
    </row>
    <row r="955" spans="17:22" ht="15.75" customHeight="1" x14ac:dyDescent="0.2">
      <c r="Q955" s="50"/>
      <c r="R955" s="50"/>
      <c r="S955" s="51"/>
      <c r="T955" s="201"/>
      <c r="U955" s="50"/>
      <c r="V955" s="50"/>
    </row>
    <row r="956" spans="17:22" ht="15.75" customHeight="1" x14ac:dyDescent="0.2">
      <c r="Q956" s="50"/>
      <c r="R956" s="50"/>
      <c r="S956" s="51"/>
      <c r="T956" s="201"/>
      <c r="U956" s="50"/>
      <c r="V956" s="50"/>
    </row>
    <row r="957" spans="17:22" ht="15.75" customHeight="1" x14ac:dyDescent="0.2">
      <c r="Q957" s="50"/>
      <c r="R957" s="50"/>
      <c r="S957" s="51"/>
      <c r="T957" s="201"/>
      <c r="U957" s="50"/>
      <c r="V957" s="50"/>
    </row>
    <row r="958" spans="17:22" ht="15.75" customHeight="1" x14ac:dyDescent="0.2">
      <c r="Q958" s="50"/>
      <c r="R958" s="50"/>
      <c r="S958" s="51"/>
      <c r="T958" s="201"/>
      <c r="U958" s="50"/>
      <c r="V958" s="50"/>
    </row>
    <row r="959" spans="17:22" ht="15.75" customHeight="1" x14ac:dyDescent="0.2">
      <c r="Q959" s="50"/>
      <c r="R959" s="50"/>
      <c r="S959" s="51"/>
      <c r="T959" s="201"/>
      <c r="U959" s="50"/>
      <c r="V959" s="50"/>
    </row>
    <row r="960" spans="17:22" ht="15.75" customHeight="1" x14ac:dyDescent="0.2">
      <c r="Q960" s="50"/>
      <c r="R960" s="50"/>
      <c r="S960" s="51"/>
      <c r="T960" s="201"/>
      <c r="U960" s="50"/>
      <c r="V960" s="50"/>
    </row>
    <row r="961" spans="17:22" ht="15.75" customHeight="1" x14ac:dyDescent="0.2">
      <c r="Q961" s="50"/>
      <c r="R961" s="50"/>
      <c r="S961" s="51"/>
      <c r="T961" s="201"/>
      <c r="U961" s="50"/>
      <c r="V961" s="50"/>
    </row>
    <row r="962" spans="17:22" ht="15.75" customHeight="1" x14ac:dyDescent="0.2">
      <c r="Q962" s="50"/>
      <c r="R962" s="50"/>
      <c r="S962" s="51"/>
      <c r="T962" s="201"/>
      <c r="U962" s="50"/>
      <c r="V962" s="50"/>
    </row>
    <row r="963" spans="17:22" ht="15.75" customHeight="1" x14ac:dyDescent="0.2">
      <c r="Q963" s="50"/>
      <c r="R963" s="50"/>
      <c r="S963" s="51"/>
      <c r="T963" s="201"/>
      <c r="U963" s="50"/>
      <c r="V963" s="50"/>
    </row>
    <row r="964" spans="17:22" ht="15.75" customHeight="1" x14ac:dyDescent="0.2">
      <c r="Q964" s="50"/>
      <c r="R964" s="50"/>
      <c r="S964" s="51"/>
      <c r="T964" s="201"/>
      <c r="U964" s="50"/>
      <c r="V964" s="50"/>
    </row>
    <row r="965" spans="17:22" ht="15.75" customHeight="1" x14ac:dyDescent="0.2">
      <c r="Q965" s="50"/>
      <c r="R965" s="50"/>
      <c r="S965" s="51"/>
      <c r="T965" s="201"/>
      <c r="U965" s="50"/>
      <c r="V965" s="50"/>
    </row>
    <row r="966" spans="17:22" ht="15.75" customHeight="1" x14ac:dyDescent="0.2">
      <c r="Q966" s="50"/>
      <c r="R966" s="50"/>
      <c r="S966" s="51"/>
      <c r="T966" s="201"/>
      <c r="U966" s="50"/>
      <c r="V966" s="50"/>
    </row>
    <row r="967" spans="17:22" ht="15.75" customHeight="1" x14ac:dyDescent="0.2">
      <c r="Q967" s="50"/>
      <c r="R967" s="50"/>
      <c r="S967" s="51"/>
      <c r="T967" s="201"/>
      <c r="U967" s="50"/>
      <c r="V967" s="50"/>
    </row>
    <row r="968" spans="17:22" ht="15.75" customHeight="1" x14ac:dyDescent="0.2">
      <c r="Q968" s="50"/>
      <c r="R968" s="50"/>
      <c r="S968" s="51"/>
      <c r="T968" s="201"/>
      <c r="U968" s="50"/>
      <c r="V968" s="50"/>
    </row>
    <row r="969" spans="17:22" ht="15.75" customHeight="1" x14ac:dyDescent="0.2">
      <c r="Q969" s="50"/>
      <c r="R969" s="50"/>
      <c r="S969" s="51"/>
      <c r="T969" s="201"/>
      <c r="U969" s="50"/>
      <c r="V969" s="50"/>
    </row>
    <row r="970" spans="17:22" ht="15.75" customHeight="1" x14ac:dyDescent="0.2">
      <c r="Q970" s="50"/>
      <c r="R970" s="50"/>
      <c r="S970" s="51"/>
      <c r="T970" s="201"/>
      <c r="U970" s="50"/>
      <c r="V970" s="50"/>
    </row>
    <row r="971" spans="17:22" ht="15.75" customHeight="1" x14ac:dyDescent="0.2">
      <c r="Q971" s="50"/>
      <c r="R971" s="50"/>
      <c r="S971" s="51"/>
      <c r="T971" s="201"/>
      <c r="U971" s="50"/>
      <c r="V971" s="50"/>
    </row>
    <row r="972" spans="17:22" ht="15.75" customHeight="1" x14ac:dyDescent="0.2">
      <c r="Q972" s="50"/>
      <c r="R972" s="50"/>
      <c r="S972" s="51"/>
      <c r="T972" s="201"/>
      <c r="U972" s="50"/>
      <c r="V972" s="50"/>
    </row>
    <row r="973" spans="17:22" ht="15.75" customHeight="1" x14ac:dyDescent="0.2">
      <c r="Q973" s="50"/>
      <c r="R973" s="50"/>
      <c r="S973" s="51"/>
      <c r="T973" s="201"/>
      <c r="U973" s="50"/>
      <c r="V973" s="50"/>
    </row>
    <row r="974" spans="17:22" ht="15.75" customHeight="1" x14ac:dyDescent="0.2">
      <c r="Q974" s="50"/>
      <c r="R974" s="50"/>
      <c r="S974" s="51"/>
      <c r="T974" s="201"/>
      <c r="U974" s="50"/>
      <c r="V974" s="50"/>
    </row>
    <row r="975" spans="17:22" ht="15.75" customHeight="1" x14ac:dyDescent="0.2">
      <c r="Q975" s="50"/>
      <c r="R975" s="50"/>
      <c r="S975" s="51"/>
      <c r="T975" s="201"/>
      <c r="U975" s="50"/>
      <c r="V975" s="50"/>
    </row>
    <row r="976" spans="17:22" ht="15.75" customHeight="1" x14ac:dyDescent="0.2">
      <c r="Q976" s="50"/>
      <c r="R976" s="50"/>
      <c r="S976" s="51"/>
      <c r="T976" s="201"/>
      <c r="U976" s="50"/>
      <c r="V976" s="50"/>
    </row>
    <row r="977" spans="17:22" ht="15.75" customHeight="1" x14ac:dyDescent="0.2">
      <c r="Q977" s="50"/>
      <c r="R977" s="50"/>
      <c r="S977" s="51"/>
      <c r="T977" s="201"/>
      <c r="U977" s="50"/>
      <c r="V977" s="50"/>
    </row>
    <row r="978" spans="17:22" ht="15.75" customHeight="1" x14ac:dyDescent="0.2">
      <c r="Q978" s="50"/>
      <c r="R978" s="50"/>
      <c r="S978" s="51"/>
      <c r="T978" s="201"/>
      <c r="U978" s="50"/>
      <c r="V978" s="50"/>
    </row>
    <row r="979" spans="17:22" ht="15.75" customHeight="1" x14ac:dyDescent="0.2">
      <c r="Q979" s="50"/>
      <c r="R979" s="50"/>
      <c r="S979" s="51"/>
      <c r="T979" s="201"/>
      <c r="U979" s="50"/>
      <c r="V979" s="50"/>
    </row>
    <row r="980" spans="17:22" ht="15.75" customHeight="1" x14ac:dyDescent="0.2">
      <c r="Q980" s="50"/>
      <c r="R980" s="50"/>
      <c r="S980" s="51"/>
      <c r="T980" s="201"/>
      <c r="U980" s="50"/>
      <c r="V980" s="50"/>
    </row>
    <row r="981" spans="17:22" ht="15.75" customHeight="1" x14ac:dyDescent="0.2">
      <c r="Q981" s="50"/>
      <c r="R981" s="50"/>
      <c r="S981" s="51"/>
      <c r="T981" s="201"/>
      <c r="U981" s="50"/>
      <c r="V981" s="50"/>
    </row>
    <row r="982" spans="17:22" ht="15.75" customHeight="1" x14ac:dyDescent="0.2">
      <c r="Q982" s="50"/>
      <c r="R982" s="50"/>
      <c r="S982" s="51"/>
      <c r="T982" s="201"/>
      <c r="U982" s="50"/>
      <c r="V982" s="50"/>
    </row>
    <row r="983" spans="17:22" ht="15.75" customHeight="1" x14ac:dyDescent="0.2">
      <c r="Q983" s="50"/>
      <c r="R983" s="50"/>
      <c r="S983" s="51"/>
      <c r="T983" s="201"/>
      <c r="U983" s="50"/>
      <c r="V983" s="50"/>
    </row>
    <row r="984" spans="17:22" ht="15.75" customHeight="1" x14ac:dyDescent="0.2">
      <c r="Q984" s="50"/>
      <c r="R984" s="50"/>
      <c r="S984" s="51"/>
      <c r="T984" s="201"/>
      <c r="U984" s="50"/>
      <c r="V984" s="50"/>
    </row>
    <row r="985" spans="17:22" ht="15.75" customHeight="1" x14ac:dyDescent="0.2">
      <c r="Q985" s="50"/>
      <c r="R985" s="50"/>
      <c r="S985" s="51"/>
      <c r="T985" s="201"/>
      <c r="U985" s="50"/>
      <c r="V985" s="50"/>
    </row>
    <row r="986" spans="17:22" ht="15.75" customHeight="1" x14ac:dyDescent="0.2">
      <c r="Q986" s="50"/>
      <c r="R986" s="50"/>
      <c r="S986" s="51"/>
      <c r="T986" s="201"/>
      <c r="U986" s="50"/>
      <c r="V986" s="50"/>
    </row>
    <row r="987" spans="17:22" ht="15.75" customHeight="1" x14ac:dyDescent="0.2">
      <c r="Q987" s="50"/>
      <c r="R987" s="50"/>
      <c r="S987" s="51"/>
      <c r="T987" s="201"/>
      <c r="U987" s="50"/>
      <c r="V987" s="50"/>
    </row>
    <row r="988" spans="17:22" ht="15.75" customHeight="1" x14ac:dyDescent="0.2">
      <c r="Q988" s="50"/>
      <c r="R988" s="50"/>
      <c r="S988" s="51"/>
      <c r="T988" s="201"/>
      <c r="U988" s="50"/>
      <c r="V988" s="50"/>
    </row>
    <row r="989" spans="17:22" ht="15.75" customHeight="1" x14ac:dyDescent="0.2">
      <c r="Q989" s="50"/>
      <c r="R989" s="50"/>
      <c r="S989" s="51"/>
      <c r="T989" s="201"/>
      <c r="U989" s="50"/>
      <c r="V989" s="50"/>
    </row>
    <row r="990" spans="17:22" ht="15.75" customHeight="1" x14ac:dyDescent="0.2">
      <c r="Q990" s="50"/>
      <c r="R990" s="50"/>
      <c r="S990" s="51"/>
      <c r="T990" s="201"/>
      <c r="U990" s="50"/>
      <c r="V990" s="50"/>
    </row>
    <row r="991" spans="17:22" ht="15.75" customHeight="1" x14ac:dyDescent="0.2">
      <c r="Q991" s="50"/>
      <c r="R991" s="50"/>
      <c r="S991" s="51"/>
      <c r="T991" s="201"/>
      <c r="U991" s="50"/>
      <c r="V991" s="50"/>
    </row>
    <row r="992" spans="17:22" ht="15.75" customHeight="1" x14ac:dyDescent="0.2">
      <c r="Q992" s="50"/>
      <c r="R992" s="50"/>
      <c r="S992" s="51"/>
      <c r="T992" s="201"/>
      <c r="U992" s="50"/>
      <c r="V992" s="50"/>
    </row>
    <row r="993" spans="17:22" ht="15.75" customHeight="1" x14ac:dyDescent="0.2">
      <c r="Q993" s="50"/>
      <c r="R993" s="50"/>
      <c r="S993" s="51"/>
      <c r="T993" s="201"/>
      <c r="U993" s="50"/>
      <c r="V993" s="50"/>
    </row>
    <row r="994" spans="17:22" ht="15.75" customHeight="1" x14ac:dyDescent="0.2">
      <c r="Q994" s="50"/>
      <c r="R994" s="50"/>
      <c r="S994" s="51"/>
      <c r="T994" s="201"/>
      <c r="U994" s="50"/>
      <c r="V994" s="50"/>
    </row>
    <row r="995" spans="17:22" ht="15.75" customHeight="1" x14ac:dyDescent="0.2">
      <c r="Q995" s="50"/>
      <c r="R995" s="50"/>
      <c r="S995" s="51"/>
      <c r="T995" s="201"/>
      <c r="U995" s="50"/>
      <c r="V995" s="50"/>
    </row>
    <row r="996" spans="17:22" ht="15.75" customHeight="1" x14ac:dyDescent="0.2">
      <c r="Q996" s="50"/>
      <c r="R996" s="50"/>
      <c r="S996" s="51"/>
      <c r="T996" s="201"/>
      <c r="U996" s="50"/>
      <c r="V996" s="50"/>
    </row>
    <row r="997" spans="17:22" ht="15.75" customHeight="1" x14ac:dyDescent="0.2">
      <c r="Q997" s="50"/>
      <c r="R997" s="50"/>
      <c r="S997" s="51"/>
      <c r="T997" s="201"/>
      <c r="U997" s="50"/>
      <c r="V997" s="50"/>
    </row>
    <row r="998" spans="17:22" ht="15.75" customHeight="1" x14ac:dyDescent="0.2">
      <c r="Q998" s="50"/>
      <c r="R998" s="50"/>
      <c r="S998" s="51"/>
      <c r="T998" s="201"/>
      <c r="U998" s="50"/>
      <c r="V998" s="50"/>
    </row>
    <row r="999" spans="17:22" ht="15.75" customHeight="1" x14ac:dyDescent="0.2">
      <c r="Q999" s="50"/>
      <c r="R999" s="50"/>
      <c r="S999" s="51"/>
      <c r="T999" s="201"/>
      <c r="U999" s="50"/>
      <c r="V999" s="50"/>
    </row>
    <row r="1000" spans="17:22" ht="15.75" customHeight="1" x14ac:dyDescent="0.2">
      <c r="Q1000" s="50"/>
      <c r="R1000" s="50"/>
      <c r="S1000" s="51"/>
      <c r="T1000" s="201"/>
      <c r="U1000" s="50"/>
      <c r="V1000" s="50"/>
    </row>
  </sheetData>
  <mergeCells count="90">
    <mergeCell ref="S45:S46"/>
    <mergeCell ref="U45:U46"/>
    <mergeCell ref="V45:V46"/>
    <mergeCell ref="T27:T28"/>
    <mergeCell ref="S31:S32"/>
    <mergeCell ref="S39:S40"/>
    <mergeCell ref="U39:U40"/>
    <mergeCell ref="U41:U42"/>
    <mergeCell ref="G2:G4"/>
    <mergeCell ref="A5:A12"/>
    <mergeCell ref="B5:B12"/>
    <mergeCell ref="C7:C9"/>
    <mergeCell ref="D7:D10"/>
    <mergeCell ref="E7:E8"/>
    <mergeCell ref="C36:C38"/>
    <mergeCell ref="D36:D38"/>
    <mergeCell ref="C13:C14"/>
    <mergeCell ref="D13:D14"/>
    <mergeCell ref="F2:F4"/>
    <mergeCell ref="D43:D44"/>
    <mergeCell ref="D27:D30"/>
    <mergeCell ref="E27:E30"/>
    <mergeCell ref="F27:F30"/>
    <mergeCell ref="D31:D32"/>
    <mergeCell ref="A45:A46"/>
    <mergeCell ref="B45:B46"/>
    <mergeCell ref="D45:D46"/>
    <mergeCell ref="A13:A42"/>
    <mergeCell ref="B13:B42"/>
    <mergeCell ref="C16:C17"/>
    <mergeCell ref="D16:D17"/>
    <mergeCell ref="C18:C19"/>
    <mergeCell ref="D18:D19"/>
    <mergeCell ref="C22:C23"/>
    <mergeCell ref="C39:C40"/>
    <mergeCell ref="D39:D40"/>
    <mergeCell ref="C41:C42"/>
    <mergeCell ref="D41:D42"/>
    <mergeCell ref="A43:A44"/>
    <mergeCell ref="B43:B44"/>
    <mergeCell ref="O45:O46"/>
    <mergeCell ref="P45:P46"/>
    <mergeCell ref="N36:N38"/>
    <mergeCell ref="N39:N40"/>
    <mergeCell ref="O39:O40"/>
    <mergeCell ref="P39:P40"/>
    <mergeCell ref="O41:O42"/>
    <mergeCell ref="P41:P42"/>
    <mergeCell ref="N45:N46"/>
    <mergeCell ref="H2:H4"/>
    <mergeCell ref="I2:L2"/>
    <mergeCell ref="I3:I4"/>
    <mergeCell ref="J3:J4"/>
    <mergeCell ref="K3:K4"/>
    <mergeCell ref="L3:L4"/>
    <mergeCell ref="R2:R4"/>
    <mergeCell ref="S2:S4"/>
    <mergeCell ref="S36:S38"/>
    <mergeCell ref="O36:O38"/>
    <mergeCell ref="P36:P38"/>
    <mergeCell ref="O2:P2"/>
    <mergeCell ref="Q2:Q4"/>
    <mergeCell ref="O3:O4"/>
    <mergeCell ref="P3:P4"/>
    <mergeCell ref="O5:O12"/>
    <mergeCell ref="P5:P12"/>
    <mergeCell ref="S5:S12"/>
    <mergeCell ref="T2:T4"/>
    <mergeCell ref="U2:U4"/>
    <mergeCell ref="U36:U38"/>
    <mergeCell ref="A1:P1"/>
    <mergeCell ref="Q1:V1"/>
    <mergeCell ref="A2:A4"/>
    <mergeCell ref="B2:B4"/>
    <mergeCell ref="C2:C4"/>
    <mergeCell ref="D2:D4"/>
    <mergeCell ref="E2:E4"/>
    <mergeCell ref="V2:V4"/>
    <mergeCell ref="C24:C25"/>
    <mergeCell ref="D24:D25"/>
    <mergeCell ref="N24:N25"/>
    <mergeCell ref="O24:O25"/>
    <mergeCell ref="P24:P25"/>
    <mergeCell ref="M2:M4"/>
    <mergeCell ref="N2:N4"/>
    <mergeCell ref="N31:N32"/>
    <mergeCell ref="O31:O32"/>
    <mergeCell ref="P31:P32"/>
    <mergeCell ref="O18:O19"/>
    <mergeCell ref="P20:P21"/>
  </mergeCells>
  <hyperlinks>
    <hyperlink ref="U19" r:id="rId1" xr:uid="{00000000-0004-0000-0100-000000000000}"/>
    <hyperlink ref="U25" r:id="rId2" xr:uid="{00000000-0004-0000-0100-000003000000}"/>
    <hyperlink ref="U36" r:id="rId3" xr:uid="{00000000-0004-0000-0100-000004000000}"/>
    <hyperlink ref="U6" r:id="rId4" xr:uid="{B68BE05C-E3A9-47B3-A194-CA3652C108F8}"/>
    <hyperlink ref="U7" r:id="rId5" xr:uid="{A69901F7-053D-442E-8B5C-3715AB01FED6}"/>
    <hyperlink ref="U8" r:id="rId6" xr:uid="{FCD3B24D-A81D-4A65-B345-1EAC2774CEFE}"/>
    <hyperlink ref="U9" r:id="rId7" display="https://www.infotepsai.edu.co/publicacion-de-la-declaracion-conflictos-de-interes/publicacion-de-la-declaracion-conflictos-de-interes-2022" xr:uid="{F4ACACDD-E5D0-4B55-B786-99CC1B0B41DA}"/>
    <hyperlink ref="U11" r:id="rId8" xr:uid="{5BA59AC9-F429-4260-81B3-3D5298A860CA}"/>
    <hyperlink ref="U12" r:id="rId9" xr:uid="{1F69CED2-19E3-4259-8FF7-18927EA4B3F5}"/>
    <hyperlink ref="U16" r:id="rId10" xr:uid="{E40F1760-60C6-4F3A-B07F-2593BDCEB000}"/>
    <hyperlink ref="U18" r:id="rId11" xr:uid="{8B2DF085-80F4-4C01-9C9C-9C05E508F395}"/>
    <hyperlink ref="U22" r:id="rId12" xr:uid="{0437A30A-B751-4B06-A3BD-22453E2C35DD}"/>
    <hyperlink ref="U29" r:id="rId13" display="https://drive.google.com/drive/folders/18vzxHALZcHAlL3743YZiwoPgqSSpOt3X?usp=sharing  Informe, videos, registros fotograficos https://drive.google.com/drive/folders/1mzJ_UlHH3zr_7rT-a2Cca3BTy6tWtyWB?usp=sharing" xr:uid="{5AA4C651-2F2B-4134-8BB2-9B5121EBA56D}"/>
    <hyperlink ref="U30" r:id="rId14" xr:uid="{12E0BE0F-A579-4804-9ABE-9C3B900FFF42}"/>
    <hyperlink ref="U32" r:id="rId15" xr:uid="{EE77C99A-0D5D-4B10-8E9E-3A3CFF401AD4}"/>
    <hyperlink ref="U39" r:id="rId16" xr:uid="{A5E37A48-F9AE-4692-9676-14F71F93369F}"/>
    <hyperlink ref="U41" r:id="rId17" xr:uid="{8867154C-0022-469F-B3BD-CDA88A237AF4}"/>
  </hyperlinks>
  <pageMargins left="0.7" right="0.7" top="0.75" bottom="0.75" header="0" footer="0"/>
  <pageSetup fitToHeight="0" orientation="landscape"/>
  <legacyDrawing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GESTION MISIONAL</vt:lpstr>
      <vt:lpstr>GESTION INSTITUCIONAL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PLANEACIÓN</cp:lastModifiedBy>
  <dcterms:modified xsi:type="dcterms:W3CDTF">2023-02-01T01:15:35Z</dcterms:modified>
</cp:coreProperties>
</file>