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davis\Documents\PLANEACION 2023-2027\PLAN DE ACCION INSTITUCIONAL 2024\"/>
    </mc:Choice>
  </mc:AlternateContent>
  <bookViews>
    <workbookView xWindow="0" yWindow="0" windowWidth="28800" windowHeight="12330" activeTab="1"/>
  </bookViews>
  <sheets>
    <sheet name="MISIONAL" sheetId="1" r:id="rId1"/>
    <sheet name="INSTITUCIONAL"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0" i="2" l="1"/>
  <c r="K30" i="2"/>
  <c r="Q29" i="2"/>
  <c r="K29" i="2"/>
  <c r="Q28" i="2"/>
  <c r="K28" i="2"/>
  <c r="Q27" i="2"/>
  <c r="K27" i="2"/>
  <c r="Q26" i="2"/>
  <c r="K26" i="2"/>
  <c r="Q25" i="2"/>
  <c r="K25" i="2"/>
  <c r="Q24" i="2"/>
  <c r="K24" i="2"/>
  <c r="J24" i="2"/>
  <c r="Q22" i="2"/>
  <c r="K22" i="2"/>
  <c r="Q21" i="2"/>
  <c r="Q20" i="2"/>
  <c r="K20" i="2"/>
  <c r="Q18" i="2"/>
  <c r="Q17" i="2"/>
  <c r="Q16" i="2"/>
  <c r="K16" i="2"/>
  <c r="J16" i="2"/>
  <c r="Q15" i="2"/>
  <c r="K15" i="2"/>
  <c r="Q14" i="2"/>
  <c r="K14" i="2"/>
  <c r="Q13" i="2"/>
  <c r="K13" i="2"/>
  <c r="Q12" i="2"/>
  <c r="Q11" i="2"/>
  <c r="K11" i="2"/>
  <c r="Q10" i="2"/>
  <c r="Q9" i="2"/>
  <c r="Q8" i="2"/>
  <c r="Q7" i="2"/>
  <c r="K7" i="2"/>
  <c r="Q6" i="2"/>
  <c r="K6" i="2"/>
  <c r="Q5" i="2"/>
  <c r="N5" i="2"/>
  <c r="K5" i="2"/>
  <c r="J47" i="1"/>
  <c r="J46" i="1"/>
  <c r="J45" i="1"/>
  <c r="J44" i="1"/>
  <c r="J43" i="1"/>
  <c r="J42" i="1"/>
  <c r="J41" i="1"/>
  <c r="J40" i="1"/>
  <c r="J39" i="1"/>
  <c r="J38" i="1"/>
  <c r="J37" i="1"/>
  <c r="J36" i="1"/>
  <c r="J35" i="1"/>
  <c r="J34" i="1"/>
  <c r="J33" i="1"/>
  <c r="I33" i="1"/>
  <c r="J32" i="1"/>
  <c r="J31" i="1"/>
  <c r="I31" i="1"/>
  <c r="J30" i="1"/>
  <c r="I30" i="1"/>
  <c r="J29" i="1"/>
  <c r="I29" i="1"/>
  <c r="J28" i="1"/>
  <c r="J27" i="1"/>
  <c r="I27" i="1"/>
  <c r="J26" i="1"/>
  <c r="J25" i="1"/>
  <c r="M24" i="1"/>
  <c r="J24" i="1"/>
  <c r="J23" i="1"/>
  <c r="I23" i="1"/>
  <c r="J22" i="1"/>
  <c r="J21" i="1"/>
  <c r="J20" i="1"/>
  <c r="H20" i="1"/>
  <c r="J19" i="1"/>
  <c r="J18" i="1"/>
  <c r="J17" i="1"/>
  <c r="J16" i="1"/>
  <c r="J14" i="1"/>
  <c r="J13" i="1"/>
  <c r="J11" i="1"/>
  <c r="J10" i="1"/>
  <c r="J8" i="1"/>
  <c r="J7" i="1"/>
</calcChain>
</file>

<file path=xl/comments1.xml><?xml version="1.0" encoding="utf-8"?>
<comments xmlns="http://schemas.openxmlformats.org/spreadsheetml/2006/main">
  <authors>
    <author>Estudiante25</author>
  </authors>
  <commentList>
    <comment ref="D24" authorId="0" shapeId="0">
      <text>
        <r>
          <rPr>
            <b/>
            <i/>
            <sz val="14"/>
            <color indexed="10"/>
            <rFont val="Tahoma"/>
            <family val="2"/>
          </rPr>
          <t xml:space="preserve">Estudiante25:
trabajado  con Julieth </t>
        </r>
      </text>
    </comment>
    <comment ref="E37" authorId="0" shapeId="0">
      <text>
        <r>
          <rPr>
            <b/>
            <sz val="9"/>
            <color rgb="FF000000"/>
            <rFont val="Tahoma"/>
            <family val="2"/>
          </rPr>
          <t>Estudiante25:</t>
        </r>
        <r>
          <rPr>
            <sz val="9"/>
            <color rgb="FF000000"/>
            <rFont val="Tahoma"/>
            <family val="2"/>
          </rPr>
          <t xml:space="preserve">
</t>
        </r>
        <r>
          <rPr>
            <b/>
            <sz val="14"/>
            <color rgb="FFFF0000"/>
            <rFont val="Tahoma"/>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<sst xmlns="http://schemas.openxmlformats.org/spreadsheetml/2006/main" count="511" uniqueCount="415">
  <si>
    <t>LÍNEAS TEMÁTICAS</t>
  </si>
  <si>
    <t>DESCRIPCIÓN</t>
  </si>
  <si>
    <t>OBJETIVOS ESTRATEGICOS</t>
  </si>
  <si>
    <t>ACCIONES DEL PLAN</t>
  </si>
  <si>
    <t>INDICADORES</t>
  </si>
  <si>
    <t>FÓRMULA DEL INDICADOR</t>
  </si>
  <si>
    <t>LÍNEA BASE</t>
  </si>
  <si>
    <t>META 2024</t>
  </si>
  <si>
    <t>PROYECCIÓN DE LA EJECUCIÓN DE LA META TRIMESTRALMENTE</t>
  </si>
  <si>
    <t>TOTAL</t>
  </si>
  <si>
    <t>RECURSOS FINANCIEROS Y TIPO DE FUENTE 2024</t>
  </si>
  <si>
    <t>OBSERVACIONES</t>
  </si>
  <si>
    <t>% DE AVANCE DEL PERIODO</t>
  </si>
  <si>
    <t xml:space="preserve">REPORTE DE RECURSOS FINANCIEROS EJECUTADOS CON CORTE </t>
  </si>
  <si>
    <t>REPORTE CUALITATIVO DEL AVANCE EN EL CUMPLIMIENTO DE LA META</t>
  </si>
  <si>
    <t>LIDER DEL PROCESO</t>
  </si>
  <si>
    <t>TRIM I</t>
  </si>
  <si>
    <t>FUNCIONAMIENTO</t>
  </si>
  <si>
    <t>INVERSIÓN</t>
  </si>
  <si>
    <t>NACIÓN</t>
  </si>
  <si>
    <t>PROPIOS</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</si>
  <si>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</si>
  <si>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</si>
  <si>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</si>
  <si>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</si>
  <si>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</si>
  <si>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</si>
  <si>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</si>
  <si>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</si>
  <si>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</si>
  <si>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</si>
  <si>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</si>
  <si>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</si>
  <si>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</si>
  <si>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</si>
  <si>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</si>
  <si>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</si>
  <si>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</si>
  <si>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</si>
  <si>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</si>
  <si>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</si>
  <si>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</si>
  <si>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</si>
  <si>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</si>
  <si>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</si>
  <si>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</si>
  <si>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</si>
  <si>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</si>
  <si>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</si>
  <si>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</si>
  <si>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</si>
  <si>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</si>
  <si>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</si>
  <si>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</si>
  <si>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</si>
  <si>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</si>
  <si>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</si>
  <si>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</si>
  <si>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</si>
  <si>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</si>
  <si>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</si>
  <si>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</si>
  <si>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</si>
  <si>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</si>
  <si>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</si>
  <si>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</si>
  <si>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</si>
  <si>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</si>
  <si>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</si>
  <si>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</si>
  <si>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</si>
  <si>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</si>
  <si>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</si>
  <si>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</si>
  <si>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</si>
  <si>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</si>
  <si>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</si>
  <si>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</si>
  <si>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</si>
  <si>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</si>
  <si>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</si>
  <si>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</si>
  <si>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</si>
  <si>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</si>
  <si>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</si>
  <si>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</si>
  <si>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</si>
  <si>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</si>
  <si>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</si>
  <si>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</si>
  <si>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</si>
  <si>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</si>
  <si>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</si>
  <si>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</si>
  <si>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</si>
  <si>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</si>
  <si>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</si>
  <si>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</si>
  <si>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</si>
  <si>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</si>
  <si>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</si>
  <si>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</si>
  <si>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</si>
  <si>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</si>
  <si>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</si>
  <si>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</si>
  <si>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</si>
  <si>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</si>
  <si>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</si>
  <si>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</si>
  <si>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</si>
  <si>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</si>
  <si>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</si>
  <si>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</si>
  <si>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</si>
  <si>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Diseñar e implementar el programa de salud, hábitos y estilos de vida saludable.</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</si>
  <si>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</si>
  <si>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</si>
  <si>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</si>
  <si>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</si>
  <si>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</si>
  <si>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</si>
  <si>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</si>
  <si>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</si>
  <si>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</si>
  <si>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</si>
  <si>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</si>
  <si>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</si>
  <si>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</si>
  <si>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</si>
  <si>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</si>
  <si>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</si>
  <si>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</si>
  <si>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</si>
  <si>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</si>
  <si>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</si>
  <si>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</si>
  <si>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</si>
  <si>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</si>
  <si>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Diseño e Implementar el plan estrategico para la sostenibilidad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</si>
  <si>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</si>
  <si>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</si>
  <si>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</si>
  <si>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Aumentar el número de proyectos ejecutados bajo financiación  de fuentes internas</t>
  </si>
  <si>
    <t>Proyectos de investigacion ejecutados y financiados de fuentes internas</t>
  </si>
  <si>
    <t>Numero de Proyectos de investigacion ejecutados y financiados de fuentes internas /Proyectos de investigacion formulados</t>
  </si>
  <si>
    <t>Aumentar el número de proyectos ejecutados bajo financiación de diferentes fuentes externas.</t>
  </si>
  <si>
    <t>Proyectos de investigacion ejecutados y financiados de fuentes externas</t>
  </si>
  <si>
    <t>Numero de Proyectos de investigacion ejecutados y financiados de fuentes externas /Proyectos de investigacion formulados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</si>
  <si>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</si>
  <si>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</si>
  <si>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</si>
  <si>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</si>
  <si>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</si>
  <si>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</si>
  <si>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</si>
  <si>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</si>
  <si>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</si>
  <si>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</si>
  <si>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</si>
  <si>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</si>
  <si>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</si>
  <si>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</si>
  <si>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</si>
  <si>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</si>
  <si>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</si>
  <si>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</si>
  <si>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</si>
  <si>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</si>
  <si>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</si>
  <si>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</si>
  <si>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</si>
  <si>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</si>
  <si>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</si>
  <si>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</si>
  <si>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</si>
  <si>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</si>
  <si>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</si>
  <si>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</si>
  <si>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</si>
  <si>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</si>
  <si>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</si>
  <si>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</si>
  <si>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</si>
  <si>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</si>
  <si>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</si>
  <si>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</si>
  <si>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</si>
  <si>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</si>
  <si>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</si>
  <si>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</si>
  <si>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</si>
  <si>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</si>
  <si>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</si>
  <si>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</si>
  <si>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</si>
  <si>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</si>
  <si>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</si>
  <si>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</si>
  <si>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</si>
  <si>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</si>
  <si>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</si>
  <si>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NO TIENE METAS ASIGNADAS PARA EL PERIODO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</si>
  <si>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</si>
  <si>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</si>
  <si>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</si>
  <si>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</si>
  <si>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</si>
  <si>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</si>
  <si>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</si>
  <si>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</si>
  <si>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</si>
  <si>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</si>
  <si>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</si>
  <si>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</si>
  <si>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</si>
  <si>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</si>
  <si>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AUNQUE NO SE TENGAN ESTRATEGIAS PARA DAR CUMPLMIENTO A LA META, SI SE REALIZAN ACCIONES QUE ENCAMINAN LA CONSECUCION DE LOGROS Y EL DESARROLLO DEL BIENESTAR DE LOS COLABORADORES INTERNOS DE LA INSTITUCION</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</si>
  <si>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</si>
  <si>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</si>
  <si>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</si>
  <si>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</si>
  <si>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</si>
  <si>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</si>
  <si>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</si>
  <si>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</si>
  <si>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</si>
  <si>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</si>
  <si>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</si>
  <si>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</si>
  <si>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</si>
  <si>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</si>
  <si>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</si>
  <si>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</si>
  <si>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</si>
  <si>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</si>
  <si>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</si>
  <si>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</si>
  <si>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SE ENVIAN LOS CORREOS CORRESPONDIENTES DEL CORREO INSTITUCIONAL DEL RECTOR EN DONDE SE EVIDENCIA LA INFORMACION SOLICITADA</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</si>
  <si>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</si>
  <si>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</si>
  <si>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</si>
  <si>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</si>
  <si>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SE EVIDENCIA BAJO CONTRATOS LA REALIZACION DE MANTENIMIENTOS A LA PARTE DE AIRES ACONDICIONADOS Y PARTE ELECTRICA DE LA INSTITUCION</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</si>
  <si>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</si>
  <si>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</si>
  <si>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</si>
  <si>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</si>
  <si>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</si>
  <si>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</si>
  <si>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</si>
  <si>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</si>
  <si>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</si>
  <si>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</si>
  <si>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</si>
  <si>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</si>
  <si>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</si>
  <si>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</si>
  <si>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</si>
  <si>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</si>
  <si>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</si>
  <si>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</si>
  <si>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</si>
  <si>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</si>
  <si>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</si>
  <si>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</si>
  <si>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</si>
  <si>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</si>
  <si>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</si>
  <si>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</si>
  <si>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</si>
  <si>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</si>
  <si>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</si>
  <si>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</si>
  <si>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</si>
  <si>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</si>
  <si>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</si>
  <si>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</si>
  <si>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</si>
  <si>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</si>
  <si>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</si>
  <si>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</si>
  <si>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</si>
  <si>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Coordinación académica</t>
  </si>
  <si>
    <t>Vicerrectoría académica</t>
  </si>
  <si>
    <t>Extensión y Proyección social JULIETT</t>
  </si>
  <si>
    <t>Rectoría</t>
  </si>
  <si>
    <t>Vicerrectoría Administrativa y financiera AVELINO MEZA</t>
  </si>
  <si>
    <t>Vicerrectoría Administrativa y financiera - AVELINO MEZA</t>
  </si>
  <si>
    <t>JURIDICA WENDY</t>
  </si>
  <si>
    <t>https://drive.google.com/drive/u/3/folders/1llJzMmPQIslDgo0s5mTXpQSUf3D_Eqgc</t>
  </si>
  <si>
    <t>https://drive.google.com/drive/u/3/folders/1gkG7I72aov3xmvc_bpxHg9T5UsippeV_</t>
  </si>
  <si>
    <t>https://drive.google.com/drive/u/3/folders/150wl-SxRSd6IjL2FRkQlCoDZCo-A43Bx</t>
  </si>
  <si>
    <t>https://drive.google.com/drive/u/3/folders/1Eq4Vcn6kyjNI2OfrB9ISG5GZzjWnA6AA</t>
  </si>
  <si>
    <t>https://drive.google.com/drive/u/3/folders/1U1lE-ddxM_akeZQgL5csfiFsyonYBnCs</t>
  </si>
  <si>
    <t>https://drive.google.com/drive/u/3/folders/1sToG2TIfY6maCe-cGk0TPsv8KLm37NJQ</t>
  </si>
  <si>
    <t>https://drive.google.com/drive/u/3/folders/1X2gTrM0zbQx9FTer42B_qXnp-06utLo6</t>
  </si>
  <si>
    <t>LINK DE EVIDENCIAS</t>
  </si>
  <si>
    <t>https://drive.google.com/drive/u/3/folders/1bpwRlMH6F4p-tmLGhWilsCRsjNFVOIBB       
     https://drive.google.com/drive/u/3/folders/1_fqUsrgfJFIEiRkKUmPVPs_T80vLO2zH</t>
  </si>
  <si>
    <t>https://drive.google.com/drive/u/3/folders/1tH2D8EWEk2AWD1lboPjTR_gZwnmAZJAA</t>
  </si>
  <si>
    <t>https://drive.google.com/drive/u/3/folders/1j4OEIQx-SkXawhquEQl-XV3dKfnO9UOd</t>
  </si>
  <si>
    <t>https://drive.google.com/drive/u/3/folders/1kMRed6QM77Kq-x1x2D532-UsbS6VFxwf</t>
  </si>
  <si>
    <t>https://drive.google.com/drive/u/3/folders/137fReoSHo01s6ETHuaTrDYztDWj1WI4k</t>
  </si>
  <si>
    <t>https://drive.google.com/drive/u/3/folders/1OM30fEJFi-yNtaU6cl8LG-ysc6YE3e3w</t>
  </si>
  <si>
    <t>https://drive.google.com/drive/u/3/folders/1WcOgrFnu6q3N_6aAHXAFUJN0L13J-uFy</t>
  </si>
  <si>
    <t>Vicerrectoría Académica - Jamina  Hernry</t>
  </si>
  <si>
    <t xml:space="preserve">los trimestres en los que no hay matricula de estudiantes se sobreentiende que el resultado es 0 </t>
  </si>
  <si>
    <t>no tiene metas asignadas para este periodo</t>
  </si>
  <si>
    <t>queda pendiente rectificar con admisiones los otros items para revisar el aumento. falta subir evidencia (se shace regla de 3 para sacar el valor correspondiente a 170m, entendiendo que 298.510.114 es ya aplicado el 10% del valor a llegar</t>
  </si>
  <si>
    <t>lo que quiere decir que hace falta un 27% para cumplir con la meta acordada</t>
  </si>
  <si>
    <t xml:space="preserve">se le otorga un 5% por el avance que se ha realizado </t>
  </si>
  <si>
    <t>se hace 1 cada semestre, se mirara el trimestre y el puntaje para la evidencia (aunque se puede mirar el puntaje no se ha contratado a la persona que se encargaria de esto correctamente)</t>
  </si>
  <si>
    <t>0% no es posible obtener resultados ya que no se conoce en cuanto puede subir el puntaje de este tema que aun no se ha desarrolado en el año</t>
  </si>
  <si>
    <t>se le da un valor de 5% porque el lider del proceso tiene listo los pliegos para ejecutar la actividad, faltan los recursos para ello en el primer trimestre</t>
  </si>
  <si>
    <t xml:space="preserve">los ingresos se aumentaron, se montaran las evidencias </t>
  </si>
  <si>
    <t xml:space="preserve">lo que quiere decir que falta un 60% para cumplir con la accion </t>
  </si>
  <si>
    <t>para el primer trimestre se tienen formadas 23 personas en febrero, pero se tienen 33 personas actuales en estado de formacion que podrian completar el indicador, estos estarian formados en septiembre (19 de primer nivel y 14 para segundo nivel)</t>
  </si>
  <si>
    <t>se va a corroborar con patricia para ver el numero real de estudiantes, faltan las evidencias. se suben las evidencias y se observa que las personas graduadas que a su vez se forman en ingles son 36</t>
  </si>
  <si>
    <t xml:space="preserve">alquiler de plataforma no se ha podido realizar por falta de recursos </t>
  </si>
  <si>
    <t>se le otorga un 5% porque se tienen los documentos listos para cuando haya el recurso para contratar la plataforma que se quiere incorporar</t>
  </si>
  <si>
    <t>se ha celebrado actividades del dia del creole, dia de emancipacion. 114 para el dia de creole 21 de febrero. se montaran las listas de asistencia como evidencia. el dia de emancipacion es el 2 de agosto seria para el 3cer trimestre.</t>
  </si>
  <si>
    <t xml:space="preserve">se tiene en cuenta la linea base que es de 50, asi lo indica el plan estrategico </t>
  </si>
  <si>
    <t xml:space="preserve">el diseño de la estrategia se tiene pero se va a reestructurar con profesores, equipo, administrativos para que todo el mundo este empapado del tema y poder hacerlo correctamente, se han encaminado acciones conexas para dar con el cumplimiento de esta accion y se demuestran en las evidencia subidas en el drive </t>
  </si>
  <si>
    <t>esta accion se cumple con el cumulo de otras 7 actividades en donde a la fecha del segundo corte se han realizado 4 de estas.</t>
  </si>
  <si>
    <t>pago de red tiu, estrategia paga. falta evidencia del pago de red tiu, 1er y 2do trimestre no se hicieron estrategias para la internacionalizacion, para el tercer trimestre ya se vera reflejado en las evidencias de viajes a trinidad y tobago para este fin</t>
  </si>
  <si>
    <t>se realiza el contrato interadministrativo 002 de 2024 el 20 de junio que tiene por objeto: ejecutar las acciones para la creacion de un centro de emprendimiento de acuerdo con la normatividad nacional vigente que permita el fortalecimiento de la investigacion y la sostenibilidad en el area de influencia del instituo nacional de formacion tecnica profesional de san andres providencia-infotep</t>
  </si>
  <si>
    <t xml:space="preserve">con el reporte de tesoreria se logra dar valor a esta accion, las cuales se encuentran como evidencia en el drive </t>
  </si>
  <si>
    <t>se desarrollan actividades que dan cabida a la consecucion del objetivo de la meta, sin embargo se propone cambiar la metodologia para que la recileccion de la informacion sea mas precisa y acorde al indicador</t>
  </si>
  <si>
    <t>se tiene diseno de todos los programas, al momento se realizó en el primer trimestre del año. al momento se han implementado y ejecutado actividades de los planes. este diseno fue realizado por contratistas, se solicito apoyo por medio de un convenio interinstitucional, se solicito un apoyo para completar el diseno de estos. se realizo la visita para el convenio y en la ultima semana del mes de julio se haran visitas que daran insumos para poder continuar con los lineamientos de los disenos de los planes. se tendran en cuenta el total de todas las actividades por programa en el cronograma planteado y se determinaran las actividades a realizar para darle cumplimiento al indicador</t>
  </si>
  <si>
    <t>las acciones se desarrollan de acuerdo al plan que tiene la oficna</t>
  </si>
  <si>
    <t>las actividades relacionadas se haran a partir del 2do trimestre</t>
  </si>
  <si>
    <t>se mantiene el porcentaje de acuerdo a las evidencias</t>
  </si>
  <si>
    <t>las evidencia son de los estudiantes matriculados vs los estudiantes que se ausentan intersemestralmente</t>
  </si>
  <si>
    <t>aun no se ha implementado la politica pero se tiene la persona contratada para realizar esta actividad. el area propone hacer un diseno para implementar la politica de acceso, permanencia y graduacion donde posterior se tendra el plan y las estrategias para darle cumplimiento al indicador.  hay que hablar con jamina y lynee al respecto para darle formato al orden y que tipo de actividades son las que apuntan al indicador.</t>
  </si>
  <si>
    <t>se trabajan acciones encaminantes al desarrollo de lo que podria ser la politica de acceso, permanencia y graduacion institucional</t>
  </si>
  <si>
    <t>este componente se desarrolla de acuerdo a las siguientes acciones:</t>
  </si>
  <si>
    <t>-incrementar el número de productos de investigación desarrollados por el grupo de investigación.</t>
  </si>
  <si>
    <t>-incrementar el número de proyectos de investigación bajo la ejecución del grupo de investigación. </t>
  </si>
  <si>
    <t>-realizar eventos académicos para la socialización de propuestas, avances y/o resultados de los diferentes proyectos de investigación bajo el liderazgo del grupo de investigación.</t>
  </si>
  <si>
    <t>-implementar estrategias para la creación y fortalecimiento de los semilleros de investigación institucional.</t>
  </si>
  <si>
    <t>-aumentar el número de estudiantes miembros del programa de semilleros de investigación de la institución.</t>
  </si>
  <si>
    <t>implementar el programa de estímulos e incentivos a la producción investigativa para semilleristas, profesores e investigadores.</t>
  </si>
  <si>
    <t>-aumentar la participación de la institución en las diferentes redes de conocimiento de ciencia, tecnología e innovación y comités interinstitucionales a nivel local, nacional e internacional.</t>
  </si>
  <si>
    <t>0%</t>
  </si>
  <si>
    <t>se realiza la contratacion de la persona que va a estar encargada del desarrollo de las acciones encontradas en el diseño del plan</t>
  </si>
  <si>
    <t>el diseno de un plan estrategico de sostenibilidad del laboratorio de innovacion. como soportes: el contrato del diseno del plan estrategico para la sostenibilidad del laboratorio. tenemos para elsegundo trimestre el contrato de jesus barrio como accion encaminante</t>
  </si>
  <si>
    <t>el desarrollo del documento cuenta como in lineamiento inicial para la implementacion de este</t>
  </si>
  <si>
    <t>se cuentan con los proyectos para la proxima convocatoria interna de proyectos de investigacion (tercer trimestre)</t>
  </si>
  <si>
    <t xml:space="preserve">se realiza una formacion en estructuracion de proyectos y formulacion de investigacion para presentarse en la convocatoria. los resultados de esta capacitacion son proyectos internos </t>
  </si>
  <si>
    <t>El lider de proceso no reporta</t>
  </si>
  <si>
    <t>Se realizan acciones encaminadas a poder crear nuevos programas academicos. se logra la creacion de uno de ellos.sin embargo, por temas de tiempo y recursos se maneja la accion de acuerdo a los requerimientos externos que vayan allegando a la instituicion en pro de dar cumplimiento con este</t>
  </si>
  <si>
    <t xml:space="preserve">Coordinación Académica Surysaday </t>
  </si>
  <si>
    <t>Vicerrectoría Académica- Jamina Henry</t>
  </si>
  <si>
    <t>Vicerrectoría Académica-Jamina Henry</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</si>
  <si>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</si>
  <si>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</si>
  <si>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</si>
  <si>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</si>
  <si>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SEGUIMIENTO 1ER TRIMESTRE DE 2024- MESES: ENERO-FEBRERO-MARZO</t>
  </si>
  <si>
    <t>Vicerrectoría Académica: Coordinación de Bienestar - Luisa Archbold</t>
  </si>
  <si>
    <t>Vicerrectoría Académica: Coordinación de investigación - Ian David Criollo</t>
  </si>
  <si>
    <t>Vicerrectoría Académica: Coordinación de Extensión - Julliet Orozco+ Derick Downss</t>
  </si>
  <si>
    <t>Vicerrectoría Académica: Centro de lenguas - Emelino O'Neill + Derick  Hudson</t>
  </si>
  <si>
    <t>Vicerrectoría Académica: Coordinación de Extensión - Julliet Orozco+ Derick  Hudson</t>
  </si>
  <si>
    <t>POLÍTICA INSTITUCIONAL, MIPG O MISIONAL ASOCIADA</t>
  </si>
  <si>
    <t>Gestión Estratégica de Talento Humano</t>
  </si>
  <si>
    <t>Vicerrectoría Administrativa y financiera: Jefe de talento Humano- Jaime Jimenez</t>
  </si>
  <si>
    <t>depende de recursos para la realizacion y el plan depende de las circunstancias. hay un plan de mantenimiento en la pagina web de la institucion ahi se encuentran las evidencias. se contrato aseo, mantenimiento de aire. se debe crear el diseno del documento para el plan ya que este cambia con las necesidades de la institucion, se sugiere hacer el diseno y que el plan sea semestral para ver las necesidades con periodicidad de tiempo. el año pasado hubo un proceso de dotacion. este año no se han realizado acciones encaminadas a mantenimiento de ningun tipo. cada año se debe realizar y/o actualizar al plan de dotacion, adecuacion y mantenimiento de las instalaciones fisicas de la institucion, se debe realizar un diagnostico el cual determine las necesidades actuales pasadas o vigentes de la institucion en el cual se reflejen las actividades propuestas para realizar las mejoras de estas.</t>
  </si>
  <si>
    <t xml:space="preserve">2 capacitaciones que se realizaran en julio, y antes de esto se realizo un barrido de los software que necesita cada area, capacitacion uso de impresioras y equipos nuevos que se compraron, necesitamos un listado de asistencias para el primer trismestre de estas capacitaciones y en los meses que se hayan hecho </t>
  </si>
  <si>
    <t>se carga el plan de seguridad y privacidad de la informacion, este cuenta con 19 actividades a realizar en el año. se cargaron las evidencias correctamente</t>
  </si>
  <si>
    <t>se cuenta con software novasoft, se esta revisando si se puede actualizar o adquirir otro en el mercado, aun no se tienen propuestas revisadas para cambio, se continua con el mismo anterior, se cuenta con un soporte el cual esta contratado. se actualizó la licencia del programa novasoft. se comp, imp, routers, licencias de software. se espera constatar con contabilidad un nuevo software para el cambio de novasoft, se han revisado varios software pero aun no hay una concordancia en cual debe ser evaluado para su adquisicion.</t>
  </si>
  <si>
    <t>no se han realizado herramientas para este tema, se piensa en cambiar de software pero aun se sigue utilizando el anterior</t>
  </si>
  <si>
    <t>se realizaron mas de 4 talleres con referencia a la formacion y manejo y ejecucion contable. esperar listas de asistencia de crisia con la cantidad de formaciones hechas</t>
  </si>
  <si>
    <t xml:space="preserve">el pinar se viene en continuacion desde el 2020 a 2023, para el primer trimestre pgd aqui se operativiza la parte de org de archivos. dentro del pinar hay capacitacion en, se realizaron la contratacion de las personas encargadas para realizar organizacion de archivos de gestion, tambien se hizo gestion documental, se viene implementando el cronograma de capacitacion con la institucion en general. se han recibido transferencias documentales (pgd) y actividad del tdr. ya hay recursos para actualizacion del pinar 2023-2027 teniendo en cuenta que hay actividades anteriores que se vienen desarrollando e implementando y este va alineado al plan de desarrollo rectoral. en el primer trimestre contratacion para ejecutar actividades del pgd, prog de gestion documental, transferencia documental. en el segundo trimestre se contrato para la actualizacion del pinar y del pgd. tambien se vinen desarrollando actividades del pgd y tdr en el segundo trimestre. estas se subiran como evidencia </t>
  </si>
  <si>
    <t>se implementa boton de pago pse en la pagina web de la institucion y se realizan capacitaciones con respecto al sac</t>
  </si>
  <si>
    <t>Se revisan acciones de instituciones pares para recoger buenas practicas a implementar en la institucion</t>
  </si>
  <si>
    <t>No se reporta informacion para este periodo</t>
  </si>
  <si>
    <t>Se cuenta con un plan de capacitación pero se siguen esperando recursos para poder desarrollar las estrategias, hay que actualizar plan de capacitacion pic, se revisara un contrato con entidad par para apoyo en al parte de capacitaciones y actualizaciones en materia de MIPG y demas definidos en el PIC. Las evidencias salen del plan de acción de ruta de la felicidad</t>
  </si>
  <si>
    <t>Se tiene establecido una serie de actividades a realizar para el bienestar de los funcionarios que se desarrollaran en los siguientes trimestres. dia de la familia, plan de incentivos (que se ha implementado preguntar a jaime), permisos para funcionarios, etc se enviara resolucion del dia de la familia 28 de junio 1. dia de la familia, 2. deportes, 3. cena de navidad, 4. amor y amistad. 5. cumpleanos, 6. capacitaciones de convenio de MIPG, 7. encuesta de clima laboral. como tal estas son acciones mas no son las estrategias para poder mejorar el bienestar social</t>
  </si>
  <si>
    <t>Vicerrectoría Administrativa y financiera - Avelino  Meza</t>
  </si>
  <si>
    <t>Vicerrectoría Administrativa y financiera: Sistemas y Tecnología Jeiner Lora</t>
  </si>
  <si>
    <t>Vicerrectoría Administrativa y financiera - Avelino Meza</t>
  </si>
  <si>
    <t>Vicerrectoría Administrativa y financiera: Gestión Documental Zoraida Vanegas</t>
  </si>
  <si>
    <t>Vicerrectoría Administrativa y financiera: Coordinadora de calidad  Janelle Forbes</t>
  </si>
  <si>
    <t xml:space="preserve">Vicerrectoría Académica : Jamina Henry y Coordinadora de SGC Janelle Forbes </t>
  </si>
  <si>
    <t>Control Interno - Andrés Meza</t>
  </si>
  <si>
    <t>Gestión Estratégica de Talento Humano + Servicio al ciudadano</t>
  </si>
  <si>
    <t>Salud y Seguridad en el Trabajo</t>
  </si>
  <si>
    <t>Política de Gobierno digital y seguridad de la información.</t>
  </si>
  <si>
    <t>Infraestructura física y tecnológica</t>
  </si>
  <si>
    <t>Vicerrectoría Administrativa y financiera: Jefe de Talento Humano + Líder de SST- Jaime Jimenez + Jhinezhka Davis</t>
  </si>
  <si>
    <t>Vicerrectoría Administrativa y financiera: Jefe de talento Humano- Jaime Jimenez + Andres Meza</t>
  </si>
  <si>
    <t>Compras y contratación pública + Defenca Juridica</t>
  </si>
  <si>
    <t>Fortalecimiento organizacional y simplificación de procesos</t>
  </si>
  <si>
    <t>Planeación con todos los líderes de procesos - Lynne Davis</t>
  </si>
  <si>
    <t>Fortalecimiento organizacional y simplificación de procesos,  Seguimiento y evaluación al desempeño institucional,  Participación Ciudadana, Racionalización de trámites</t>
  </si>
  <si>
    <t>Control Interno</t>
  </si>
  <si>
    <t>Vicerrectoría Administrativa y financiera Andrés  Meza</t>
  </si>
  <si>
    <t>Gestión presupuestal y eficiencia del gasto público y planeación institucional</t>
  </si>
  <si>
    <t>Gestión Documental</t>
  </si>
  <si>
    <t>Institucional de Comunicaciones</t>
  </si>
  <si>
    <t>Rectoria: Planeación + Comunicaciones-Lynne Davis</t>
  </si>
  <si>
    <t>El equipo de comunicaciones, liderando la estrategia de Infotep Se Transforma a través de redes sociales, página web, presentó durante el trimestre  posts de difusión entre facebook e instagram. Se hizo la emisión de noticias y  boletines informativos.</t>
  </si>
  <si>
    <t>Control Interno Andrés Meza</t>
  </si>
  <si>
    <t>Participación ciudadana, Racionalización de Trámites</t>
  </si>
  <si>
    <t>4 presentados. y 1 fue aprobado por ciclos popedeúticos (Tecnico profesional en procesos  de sistemas informativos, tecnólogo en Desarrollo de Software y Ingeneria de Sistemas) ,  fue el aprobado, admin empresa y contaduria publica. radicado trabajo social, no ha recibido visita, se solicitó tema de completitud, evidencias se subiran al drive y se envio una al correo de apoyoplaneacion</t>
  </si>
  <si>
    <t>Aunque no tiene metas se han realizado acciones para llevar a cabo el desarrollo de estas estrategias. se entrego cronograma de actividades a desarrollar para cambio de caracter, se socializo en el consejo directivo la intenion y posteriormente se presento el acuerdo de autrozacion para cambiar de caracter y fue aprobado.</t>
  </si>
  <si>
    <t>Programa de ing de sistemas declarado, no se ha implementado porque es un programa nuevo. falta subir evidencia</t>
  </si>
  <si>
    <t>No tiene metas asignadas para este periodo</t>
  </si>
  <si>
    <t>Todas las areas participan en esta politica, si esto es la politica. de educacion inclusiva institucional. es transversal, bienestar recoge la informacion de todas las areas para darle tramite a esta accion. se manifiesta que se recogera la informacion dependencia por dependencia para dar recorderis sobre las acciones que se deben ser implementadas. (si es esto de lo que se habla) hay compromisos por areas y estos no han sido reportados pero se tienen las de bienestar y seran compartidas que son las de inclusion</t>
  </si>
  <si>
    <t>Aun no se ha realizado por que nio habia los recursos, toca hacer un contrato y comprometer los recursos para darle cumplimiento al avance</t>
  </si>
  <si>
    <t>Aun no se ha implementado la politica pero se tiene la persona contratada para realizar esta actividad. el area propone hacer un diseno para implementar la politica de acceso, permanencia y graduacion donde posterior se tendra el plan y las estrategias para darle cumplimiento al indicador</t>
  </si>
  <si>
    <t>5% las acciones si se han encaminado, falta poner de acuerdo a las areas para la entrega de la informacion y evidencias</t>
  </si>
  <si>
    <t xml:space="preserve">
</t>
  </si>
  <si>
    <t>PLAN DE ACCIÓN 2024: COMPONENTE GESTIÓN MISIONAL
INSTITUTO NACIONAL DE FORMACIÓN TÉCNICA PROFESIONAL DE SAN ANDRÉS Y PROVIDENCIA - INFOTEP 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</si>
</sst>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44" formatCode="_-&quot;$&quot;\ * #,##0.00_-;\-&quot;$&quot;\ * #,##0.00_-;_-&quot;$&quot;\ * &quot;-&quot;??_-;_-@_-"/>
    <numFmt numFmtId="164" formatCode="0.0%"/>
    <numFmt numFmtId="165" formatCode="_-&quot;$&quot;\ * #,##0_-;\-&quot;$&quot;\ * #,##0_-;_-&quot;$&quot;\ * &quot;-&quot;??_-;_-@_-"/>
    <numFmt numFmtId="166" formatCode="_-&quot;$&quot;\ * #,##0_-;\-&quot;$&quot;\ * #,##0_-;_-&quot;$&quot;\ * &quot;-&quot;??_-;_-@"/>
    <numFmt numFmtId="167" formatCode="_-&quot;$&quot;\ * #,##0_-;\-&quot;$&quot;\ * #,##0_-;_-&quot;$&quot;\ * &quot;-&quot;_-;_-@"/>
  </numFmts>
  <fonts count="21">
    <font>
      <sz val="12"/>
      <color theme="1"/>
      <name val="Aptos Narrow"/>
      <family val="2"/>
      <scheme val="minor"/>
    </font>
    <font>
      <sz val="11"/>
      <color theme="1"/>
      <name val="Aptos Narrow"/>
      <family val="2"/>
      <scheme val="minor"/>
    </font>
    <font>
      <sz val="12"/>
      <color theme="1"/>
      <name val="Aptos Narrow"/>
      <family val="2"/>
      <scheme val="minor"/>
    </font>
    <font>
      <b/>
      <sz val="11"/>
      <color theme="1"/>
      <name val="Book Antiqua"/>
      <family val="1"/>
    </font>
    <font>
      <sz val="11"/>
      <color theme="1"/>
      <name val="Aptos Narrow"/>
      <family val="2"/>
      <scheme val="minor"/>
    </font>
    <font>
      <b/>
      <i/>
      <sz val="14"/>
      <color indexed="10"/>
      <name val="Tahoma"/>
      <family val="2"/>
    </font>
    <font>
      <b/>
      <sz val="9"/>
      <color rgb="FF000000"/>
      <name val="Tahoma"/>
      <family val="2"/>
    </font>
    <font>
      <sz val="9"/>
      <color rgb="FF000000"/>
      <name val="Tahoma"/>
      <family val="2"/>
    </font>
    <font>
      <b/>
      <sz val="14"/>
      <color rgb="FFFF0000"/>
      <name val="Tahoma"/>
      <family val="2"/>
    </font>
    <font>
      <u/>
      <sz val="12"/>
      <color theme="10"/>
      <name val="Aptos Narrow"/>
      <family val="2"/>
      <scheme val="minor"/>
    </font>
    <font>
      <b/>
      <sz val="11"/>
      <color rgb="FFFFFFFF"/>
      <name val="Arial"/>
      <family val="2"/>
    </font>
    <font>
      <sz val="11"/>
      <name val="Arial"/>
      <family val="2"/>
    </font>
    <font>
      <sz val="11"/>
      <color theme="1"/>
      <name val="Book Antiqua"/>
      <family val="1"/>
    </font>
    <font>
      <b/>
      <sz val="11"/>
      <color rgb="FF000000"/>
      <name val="Book Antiqua"/>
      <family val="1"/>
    </font>
    <font>
      <sz val="11"/>
      <name val="Book Antiqua"/>
      <family val="1"/>
    </font>
    <font>
      <sz val="11"/>
      <color rgb="FF000000"/>
      <name val="Book Antiqua"/>
      <family val="1"/>
    </font>
    <font>
      <u/>
      <sz val="11"/>
      <color theme="10"/>
      <name val="Book Antiqua"/>
      <family val="1"/>
    </font>
    <font>
      <b/>
      <sz val="11"/>
      <name val="Book Antiqua"/>
      <family val="1"/>
    </font>
    <font>
      <sz val="12"/>
      <color theme="1"/>
      <name val="Calibri"/>
      <family val="2"/>
    </font>
    <font>
      <b/>
      <sz val="28"/>
      <color rgb="FFFFFFFF"/>
      <name val="Calibri"/>
      <family val="2"/>
    </font>
    <font>
      <b/>
      <sz val="14"/>
      <color rgb="FFFFFFFF"/>
      <name val="Book Antiqua"/>
      <family val="1"/>
    </font>
  </fonts>
  <fills count="9">
    <fill>
      <patternFill patternType="none"/>
    </fill>
    <fill>
      <patternFill patternType="gray125"/>
    </fill>
    <fill>
      <patternFill patternType="solid">
        <fgColor rgb="FF2E75B5"/>
        <bgColor indexed="64"/>
      </patternFill>
    </fill>
    <fill>
      <patternFill patternType="solid">
        <fgColor theme="0"/>
        <bgColor rgb="FFFFFFFF"/>
      </patternFill>
    </fill>
    <fill>
      <patternFill patternType="solid">
        <fgColor theme="0"/>
        <bgColor indexed="64"/>
      </patternFill>
    </fill>
    <fill>
      <patternFill patternType="solid">
        <fgColor theme="0"/>
        <bgColor rgb="FFFFF2CC"/>
      </patternFill>
    </fill>
    <fill>
      <patternFill patternType="solid">
        <fgColor theme="0"/>
        <bgColor theme="0"/>
      </patternFill>
    </fill>
    <fill>
      <patternFill patternType="solid">
        <fgColor theme="2"/>
        <bgColor theme="0"/>
      </patternFill>
    </fill>
    <fill>
      <patternFill patternType="solid">
        <fgColor theme="4" tint="0.39997558519241921"/>
        <bgColor indexed="64"/>
      </patternFill>
    </fill>
  </fills>
  <borders count="54">
    <border>
      <left/>
      <right/>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bottom/>
      <diagonal/>
    </border>
    <border>
      <left style="thick">
        <color rgb="FF000000"/>
      </left>
      <right style="thick">
        <color rgb="FF000000"/>
      </right>
      <top/>
      <bottom/>
      <diagonal/>
    </border>
    <border>
      <left/>
      <right style="thick">
        <color rgb="FF000000"/>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thin">
        <color rgb="FF000000"/>
      </right>
      <top style="medium">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indexed="64"/>
      </right>
      <top style="medium">
        <color rgb="FF000000"/>
      </top>
      <bottom/>
      <diagonal/>
    </border>
    <border>
      <left/>
      <right style="medium">
        <color indexed="64"/>
      </right>
      <top/>
      <bottom style="thin">
        <color indexed="64"/>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indexed="64"/>
      </left>
      <right style="thin">
        <color rgb="FF000000"/>
      </right>
      <top style="medium">
        <color rgb="FF000000"/>
      </top>
      <bottom/>
      <diagonal/>
    </border>
    <border>
      <left style="thin">
        <color indexed="64"/>
      </left>
      <right style="thin">
        <color rgb="FF000000"/>
      </right>
      <top/>
      <bottom style="medium">
        <color rgb="FF000000"/>
      </bottom>
      <diagonal/>
    </border>
    <border>
      <left style="thin">
        <color rgb="FF000000"/>
      </left>
      <right style="medium">
        <color indexed="64"/>
      </right>
      <top style="thin">
        <color indexed="64"/>
      </top>
      <bottom/>
      <diagonal/>
    </border>
    <border>
      <left style="thin">
        <color rgb="FF000000"/>
      </left>
      <right style="medium">
        <color indexed="64"/>
      </right>
      <top/>
      <bottom style="medium">
        <color rgb="FF000000"/>
      </bottom>
      <diagonal/>
    </border>
    <border>
      <left style="thin">
        <color indexed="64"/>
      </left>
      <right style="thin">
        <color indexed="64"/>
      </right>
      <top style="medium">
        <color rgb="FF000000"/>
      </top>
      <bottom/>
      <diagonal/>
    </border>
    <border>
      <left style="thin">
        <color rgb="FF000000"/>
      </left>
      <right style="thin">
        <color rgb="FF000000"/>
      </right>
      <top/>
      <bottom style="medium">
        <color rgb="FF000000"/>
      </bottom>
      <diagonal/>
    </border>
    <border>
      <left/>
      <right/>
      <top style="medium">
        <color indexed="64"/>
      </top>
      <bottom/>
      <diagonal/>
    </border>
  </borders>
  <cellStyleXfs count="6">
    <xf numFmtId="0" fontId="0" fillId="0" borderId="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4" fillId="0" borderId="0"/>
    <xf numFmtId="0" fontId="9" fillId="0" borderId="0" applyNumberFormat="0" applyFill="0" applyBorder="0" applyAlignment="0" applyProtection="0"/>
  </cellStyleXfs>
  <cellXfs count="182">
    <xf numFmtId="0" fontId="0" fillId="0" borderId="0" xfId="0"/>
    <xf numFmtId="0" fontId="0" fillId="0" borderId="12" xfId="0" applyBorder="1" applyAlignment="1">
      <alignment vertical="center" wrapText="1"/>
    </xf>
    <xf numFmtId="0" fontId="1" fillId="0" borderId="0" xfId="0" applyFont="1"/>
    <xf numFmtId="0" fontId="3" fillId="7" borderId="33" xfId="0" applyFont="1" applyFill="1" applyBorder="1" applyAlignment="1">
      <alignment vertical="center" wrapText="1"/>
    </xf>
    <xf numFmtId="0" fontId="1" fillId="0" borderId="0" xfId="0" applyFont="1" applyAlignment="1">
      <alignment vertical="center" wrapText="1"/>
    </xf>
    <xf numFmtId="0" fontId="12" fillId="0" borderId="0" xfId="0" applyFont="1"/>
    <xf numFmtId="0" fontId="12"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12" fillId="0" borderId="12" xfId="0" applyFont="1" applyBorder="1" applyAlignment="1">
      <alignment horizontal="center" vertical="center"/>
    </xf>
    <xf numFmtId="164" fontId="12" fillId="0" borderId="12" xfId="3" applyNumberFormat="1" applyFont="1" applyBorder="1" applyAlignment="1">
      <alignment horizontal="center" vertical="center"/>
    </xf>
    <xf numFmtId="0" fontId="12" fillId="0" borderId="12" xfId="0" applyFont="1" applyBorder="1" applyAlignment="1">
      <alignment horizontal="center"/>
    </xf>
    <xf numFmtId="0" fontId="12" fillId="0" borderId="12" xfId="0" applyFont="1" applyBorder="1" applyAlignment="1">
      <alignment wrapText="1"/>
    </xf>
    <xf numFmtId="0" fontId="12" fillId="0" borderId="12" xfId="0" applyFont="1" applyBorder="1"/>
    <xf numFmtId="9" fontId="15" fillId="0" borderId="12" xfId="0" applyNumberFormat="1" applyFont="1" applyBorder="1" applyAlignment="1">
      <alignment horizontal="center" vertical="center" wrapText="1"/>
    </xf>
    <xf numFmtId="1" fontId="15" fillId="0" borderId="12" xfId="0" applyNumberFormat="1" applyFont="1" applyBorder="1" applyAlignment="1">
      <alignment horizontal="center" vertical="center" wrapText="1"/>
    </xf>
    <xf numFmtId="9" fontId="12" fillId="0" borderId="12" xfId="0" applyNumberFormat="1" applyFont="1" applyBorder="1" applyAlignment="1">
      <alignment horizontal="center" vertical="center"/>
    </xf>
    <xf numFmtId="165" fontId="15" fillId="0" borderId="12" xfId="1" applyNumberFormat="1" applyFont="1" applyFill="1" applyBorder="1" applyAlignment="1">
      <alignment horizontal="center" vertical="center" wrapText="1"/>
    </xf>
    <xf numFmtId="9" fontId="12" fillId="0" borderId="12" xfId="3" applyFont="1" applyFill="1" applyBorder="1" applyAlignment="1">
      <alignment horizontal="center" vertical="center" wrapText="1"/>
    </xf>
    <xf numFmtId="42" fontId="12" fillId="0" borderId="12" xfId="2" applyFont="1" applyBorder="1" applyAlignment="1">
      <alignment horizontal="center" vertical="center"/>
    </xf>
    <xf numFmtId="0" fontId="13" fillId="0" borderId="12" xfId="0" applyFont="1" applyBorder="1" applyAlignment="1">
      <alignment horizontal="center" vertical="center" wrapText="1"/>
    </xf>
    <xf numFmtId="9" fontId="12" fillId="0" borderId="12" xfId="0" applyNumberFormat="1" applyFont="1" applyBorder="1" applyAlignment="1">
      <alignment horizontal="center" vertical="center" wrapText="1"/>
    </xf>
    <xf numFmtId="0" fontId="12" fillId="0" borderId="12" xfId="0" applyFont="1" applyBorder="1" applyAlignment="1">
      <alignment vertical="center" wrapText="1"/>
    </xf>
    <xf numFmtId="0" fontId="15" fillId="0" borderId="12" xfId="0" applyFont="1" applyBorder="1" applyAlignment="1">
      <alignment vertical="center" wrapText="1"/>
    </xf>
    <xf numFmtId="3" fontId="15" fillId="0" borderId="12" xfId="0" applyNumberFormat="1" applyFont="1" applyBorder="1" applyAlignment="1">
      <alignment horizontal="center" vertical="center" wrapText="1"/>
    </xf>
    <xf numFmtId="3" fontId="12" fillId="0" borderId="12" xfId="0" applyNumberFormat="1" applyFont="1" applyBorder="1" applyAlignment="1">
      <alignment horizontal="center" vertical="center" wrapText="1"/>
    </xf>
    <xf numFmtId="42" fontId="15" fillId="0" borderId="12" xfId="2" applyFont="1" applyBorder="1" applyAlignment="1">
      <alignment horizontal="center" vertical="center"/>
    </xf>
    <xf numFmtId="0" fontId="16" fillId="0" borderId="12" xfId="5" applyFont="1" applyBorder="1" applyAlignment="1">
      <alignment vertical="center" wrapText="1"/>
    </xf>
    <xf numFmtId="10" fontId="12" fillId="0" borderId="12" xfId="0" applyNumberFormat="1" applyFont="1" applyBorder="1" applyAlignment="1">
      <alignment horizontal="center"/>
    </xf>
    <xf numFmtId="9" fontId="14" fillId="0" borderId="12" xfId="3" applyFont="1" applyFill="1" applyBorder="1" applyAlignment="1">
      <alignment horizontal="center" vertical="center" wrapText="1"/>
    </xf>
    <xf numFmtId="9" fontId="14" fillId="0" borderId="12" xfId="0" applyNumberFormat="1"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wrapText="1"/>
    </xf>
    <xf numFmtId="9" fontId="12" fillId="0" borderId="0" xfId="3" applyFont="1"/>
    <xf numFmtId="0" fontId="12" fillId="0" borderId="0" xfId="0" applyFont="1" applyAlignment="1">
      <alignment horizontal="center" vertical="center" wrapText="1"/>
    </xf>
    <xf numFmtId="0" fontId="12" fillId="0" borderId="0" xfId="0" applyFont="1" applyAlignment="1">
      <alignment vertical="center" wrapText="1"/>
    </xf>
    <xf numFmtId="9" fontId="12" fillId="0" borderId="0" xfId="0" applyNumberFormat="1" applyFont="1" applyAlignment="1">
      <alignment horizontal="center" vertical="center"/>
    </xf>
    <xf numFmtId="0" fontId="15" fillId="0" borderId="35" xfId="0" applyFont="1" applyBorder="1" applyAlignment="1">
      <alignment vertical="center" wrapText="1"/>
    </xf>
    <xf numFmtId="0" fontId="15" fillId="0" borderId="36" xfId="0" applyFont="1" applyBorder="1" applyAlignment="1">
      <alignment vertical="center" wrapText="1"/>
    </xf>
    <xf numFmtId="0" fontId="12" fillId="0" borderId="12" xfId="0" applyFont="1" applyBorder="1" applyAlignment="1">
      <alignment horizontal="left" vertical="center" wrapText="1"/>
    </xf>
    <xf numFmtId="166" fontId="12" fillId="6" borderId="12" xfId="0" applyNumberFormat="1" applyFont="1" applyFill="1" applyBorder="1" applyAlignment="1">
      <alignment vertical="center" wrapText="1"/>
    </xf>
    <xf numFmtId="167" fontId="18" fillId="6" borderId="12" xfId="0" applyNumberFormat="1" applyFont="1" applyFill="1" applyBorder="1" applyAlignment="1">
      <alignment vertical="center" wrapText="1"/>
    </xf>
    <xf numFmtId="0" fontId="12" fillId="4" borderId="12" xfId="0" applyFont="1" applyFill="1" applyBorder="1" applyAlignment="1">
      <alignment horizontal="center"/>
    </xf>
    <xf numFmtId="0" fontId="3" fillId="4" borderId="25" xfId="0" applyFont="1" applyFill="1" applyBorder="1" applyAlignment="1">
      <alignment horizontal="center" vertical="center" wrapText="1"/>
    </xf>
    <xf numFmtId="0" fontId="12" fillId="4" borderId="0" xfId="0" applyFont="1" applyFill="1"/>
    <xf numFmtId="0" fontId="3" fillId="4" borderId="9" xfId="0" applyFont="1" applyFill="1" applyBorder="1" applyAlignment="1">
      <alignment vertical="center" wrapText="1"/>
    </xf>
    <xf numFmtId="0" fontId="3" fillId="4" borderId="10" xfId="0" applyFont="1" applyFill="1" applyBorder="1" applyAlignment="1">
      <alignment vertical="center" wrapText="1"/>
    </xf>
    <xf numFmtId="0" fontId="15" fillId="0" borderId="35" xfId="0" applyFont="1" applyBorder="1" applyAlignment="1">
      <alignment vertical="center"/>
    </xf>
    <xf numFmtId="9" fontId="15" fillId="0" borderId="12" xfId="0" applyNumberFormat="1" applyFont="1" applyBorder="1" applyAlignment="1">
      <alignment horizontal="right" vertical="center"/>
    </xf>
    <xf numFmtId="0" fontId="15" fillId="0" borderId="12" xfId="0" applyFont="1" applyBorder="1" applyAlignment="1">
      <alignment vertical="center"/>
    </xf>
    <xf numFmtId="0" fontId="12" fillId="0" borderId="39" xfId="0" applyFont="1" applyBorder="1" applyAlignment="1">
      <alignment horizontal="center" vertical="center" wrapText="1"/>
    </xf>
    <xf numFmtId="0" fontId="3" fillId="4" borderId="3" xfId="0" applyFont="1" applyFill="1" applyBorder="1" applyAlignment="1">
      <alignment horizontal="center" vertical="center" wrapText="1"/>
    </xf>
    <xf numFmtId="0" fontId="10" fillId="0" borderId="0" xfId="0" applyFont="1" applyFill="1" applyAlignment="1">
      <alignment vertical="center" wrapText="1"/>
    </xf>
    <xf numFmtId="0" fontId="1" fillId="0" borderId="0" xfId="0" applyFont="1" applyFill="1"/>
    <xf numFmtId="0" fontId="13" fillId="3" borderId="15" xfId="4" applyFont="1" applyFill="1" applyBorder="1" applyAlignment="1">
      <alignment vertical="center" wrapText="1"/>
    </xf>
    <xf numFmtId="0" fontId="13" fillId="3" borderId="16" xfId="4" applyFont="1" applyFill="1" applyBorder="1" applyAlignment="1">
      <alignment vertical="center" wrapText="1"/>
    </xf>
    <xf numFmtId="0" fontId="15" fillId="4" borderId="15" xfId="0" applyFont="1" applyFill="1" applyBorder="1" applyAlignment="1">
      <alignment vertical="center" wrapText="1"/>
    </xf>
    <xf numFmtId="0" fontId="15" fillId="4" borderId="16" xfId="0" applyFont="1" applyFill="1" applyBorder="1" applyAlignment="1">
      <alignment vertical="center" wrapText="1"/>
    </xf>
    <xf numFmtId="0" fontId="12" fillId="4" borderId="16" xfId="0" applyFont="1" applyFill="1" applyBorder="1" applyAlignment="1">
      <alignment vertical="center" wrapText="1"/>
    </xf>
    <xf numFmtId="1" fontId="12" fillId="4" borderId="16" xfId="0" applyNumberFormat="1" applyFont="1" applyFill="1" applyBorder="1" applyAlignment="1">
      <alignment horizontal="center" vertical="center" wrapText="1"/>
    </xf>
    <xf numFmtId="1" fontId="12" fillId="4" borderId="17" xfId="0" applyNumberFormat="1" applyFont="1" applyFill="1" applyBorder="1" applyAlignment="1">
      <alignment horizontal="center" vertical="center" wrapText="1"/>
    </xf>
    <xf numFmtId="10" fontId="12" fillId="0" borderId="18" xfId="0" applyNumberFormat="1" applyFont="1" applyBorder="1" applyAlignment="1">
      <alignment horizontal="center" vertical="center"/>
    </xf>
    <xf numFmtId="10" fontId="12" fillId="0" borderId="12" xfId="0" applyNumberFormat="1" applyFont="1" applyBorder="1" applyAlignment="1">
      <alignment horizontal="center" vertical="center"/>
    </xf>
    <xf numFmtId="0" fontId="13" fillId="3" borderId="12" xfId="4" applyFont="1" applyFill="1" applyBorder="1" applyAlignment="1">
      <alignment horizontal="center" vertical="center" wrapText="1"/>
    </xf>
    <xf numFmtId="0" fontId="15" fillId="3" borderId="12" xfId="4"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5" borderId="12" xfId="4" applyFont="1" applyFill="1" applyBorder="1" applyAlignment="1">
      <alignment horizontal="center" vertical="center" wrapText="1"/>
    </xf>
    <xf numFmtId="3" fontId="15" fillId="3" borderId="19" xfId="4" applyNumberFormat="1" applyFont="1" applyFill="1" applyBorder="1" applyAlignment="1">
      <alignment horizontal="center" vertical="center" wrapText="1"/>
    </xf>
    <xf numFmtId="0" fontId="12" fillId="0" borderId="18" xfId="0" applyFont="1" applyBorder="1" applyAlignment="1">
      <alignment horizontal="center" vertical="center"/>
    </xf>
    <xf numFmtId="0" fontId="15" fillId="4"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9" fontId="15" fillId="5" borderId="12" xfId="4" applyNumberFormat="1" applyFont="1" applyFill="1" applyBorder="1" applyAlignment="1">
      <alignment horizontal="center" vertical="center" wrapText="1"/>
    </xf>
    <xf numFmtId="9" fontId="15" fillId="3" borderId="19" xfId="4" applyNumberFormat="1" applyFont="1" applyFill="1" applyBorder="1" applyAlignment="1">
      <alignment horizontal="center" vertical="center" wrapText="1"/>
    </xf>
    <xf numFmtId="0" fontId="13" fillId="3" borderId="11" xfId="4"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3" borderId="19" xfId="4" applyFont="1" applyFill="1" applyBorder="1" applyAlignment="1">
      <alignment horizontal="center" vertical="center" wrapText="1"/>
    </xf>
    <xf numFmtId="0" fontId="12" fillId="4" borderId="19" xfId="0" applyFont="1" applyFill="1" applyBorder="1" applyAlignment="1">
      <alignment horizontal="center" vertical="center" wrapText="1"/>
    </xf>
    <xf numFmtId="9" fontId="12" fillId="4" borderId="12" xfId="0" applyNumberFormat="1" applyFont="1" applyFill="1" applyBorder="1" applyAlignment="1">
      <alignment horizontal="center" vertical="center" wrapText="1"/>
    </xf>
    <xf numFmtId="9" fontId="12" fillId="4" borderId="19" xfId="0" applyNumberFormat="1" applyFont="1" applyFill="1" applyBorder="1" applyAlignment="1">
      <alignment horizontal="center" vertical="center" wrapText="1"/>
    </xf>
    <xf numFmtId="9" fontId="12" fillId="0" borderId="18" xfId="0" applyNumberFormat="1" applyFont="1" applyBorder="1" applyAlignment="1">
      <alignment horizontal="center" vertical="center"/>
    </xf>
    <xf numFmtId="9" fontId="15" fillId="3" borderId="12" xfId="4" applyNumberFormat="1" applyFont="1" applyFill="1" applyBorder="1" applyAlignment="1">
      <alignment horizontal="center" vertical="center" wrapText="1"/>
    </xf>
    <xf numFmtId="10" fontId="12" fillId="0" borderId="12" xfId="3" applyNumberFormat="1" applyFont="1" applyBorder="1" applyAlignment="1">
      <alignment horizontal="center" vertical="center"/>
    </xf>
    <xf numFmtId="0" fontId="13" fillId="3" borderId="14" xfId="4" applyFont="1" applyFill="1" applyBorder="1" applyAlignment="1">
      <alignment horizontal="center" vertical="center" wrapText="1"/>
    </xf>
    <xf numFmtId="0" fontId="13" fillId="3" borderId="20" xfId="4"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9" fontId="12" fillId="4" borderId="13" xfId="0" applyNumberFormat="1" applyFont="1" applyFill="1" applyBorder="1" applyAlignment="1">
      <alignment horizontal="center" vertical="center" wrapText="1"/>
    </xf>
    <xf numFmtId="9" fontId="12" fillId="4" borderId="20" xfId="0" applyNumberFormat="1" applyFont="1" applyFill="1" applyBorder="1" applyAlignment="1">
      <alignment horizontal="center" vertical="center" wrapText="1"/>
    </xf>
    <xf numFmtId="0" fontId="15" fillId="4" borderId="19" xfId="0" applyFont="1" applyFill="1" applyBorder="1" applyAlignment="1">
      <alignment horizontal="center" vertical="center" wrapText="1"/>
    </xf>
    <xf numFmtId="3" fontId="12" fillId="4" borderId="12" xfId="0" applyNumberFormat="1" applyFont="1" applyFill="1" applyBorder="1" applyAlignment="1">
      <alignment horizontal="center" vertical="center" wrapText="1"/>
    </xf>
    <xf numFmtId="4" fontId="12" fillId="4" borderId="12" xfId="0" applyNumberFormat="1" applyFont="1" applyFill="1" applyBorder="1" applyAlignment="1">
      <alignment horizontal="center" vertical="center"/>
    </xf>
    <xf numFmtId="0" fontId="12" fillId="4" borderId="11" xfId="0" applyFont="1" applyFill="1" applyBorder="1" applyAlignment="1">
      <alignment horizontal="center" vertical="center" wrapText="1"/>
    </xf>
    <xf numFmtId="9" fontId="12" fillId="0" borderId="18" xfId="3" applyFont="1" applyBorder="1" applyAlignment="1">
      <alignment horizontal="center" vertical="center"/>
    </xf>
    <xf numFmtId="3" fontId="12" fillId="4" borderId="19" xfId="0" applyNumberFormat="1"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3" fillId="3" borderId="22" xfId="4"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2" fillId="4" borderId="23" xfId="0" applyFont="1" applyFill="1" applyBorder="1" applyAlignment="1">
      <alignment horizontal="center" vertical="center" wrapText="1"/>
    </xf>
    <xf numFmtId="9" fontId="12" fillId="4" borderId="23" xfId="0" applyNumberFormat="1" applyFont="1" applyFill="1" applyBorder="1" applyAlignment="1">
      <alignment horizontal="center" vertical="center" wrapText="1"/>
    </xf>
    <xf numFmtId="9" fontId="12" fillId="4" borderId="24" xfId="0" applyNumberFormat="1" applyFont="1" applyFill="1" applyBorder="1" applyAlignment="1">
      <alignment horizontal="center" vertical="center" wrapText="1"/>
    </xf>
    <xf numFmtId="0" fontId="15" fillId="6" borderId="40" xfId="0" applyFont="1" applyFill="1" applyBorder="1" applyAlignment="1">
      <alignment horizontal="center" vertical="center" wrapText="1"/>
    </xf>
    <xf numFmtId="166" fontId="15" fillId="6" borderId="44" xfId="0" applyNumberFormat="1" applyFont="1" applyFill="1" applyBorder="1" applyAlignment="1">
      <alignment horizontal="center" vertical="center" wrapText="1"/>
    </xf>
    <xf numFmtId="0" fontId="15" fillId="0" borderId="34" xfId="0" applyFont="1" applyBorder="1" applyAlignment="1">
      <alignment vertical="center"/>
    </xf>
    <xf numFmtId="167" fontId="18" fillId="6" borderId="40" xfId="0" applyNumberFormat="1" applyFont="1" applyFill="1" applyBorder="1" applyAlignment="1">
      <alignment horizontal="right" vertical="center" wrapText="1"/>
    </xf>
    <xf numFmtId="167" fontId="18" fillId="6" borderId="41" xfId="0" applyNumberFormat="1" applyFont="1" applyFill="1" applyBorder="1" applyAlignment="1">
      <alignment vertical="center" wrapText="1"/>
    </xf>
    <xf numFmtId="0" fontId="15" fillId="4" borderId="16" xfId="0" applyFont="1" applyFill="1" applyBorder="1" applyAlignment="1">
      <alignment horizontal="center" vertical="center" wrapText="1"/>
    </xf>
    <xf numFmtId="0" fontId="15" fillId="6" borderId="39" xfId="0" applyFont="1" applyFill="1" applyBorder="1" applyAlignment="1">
      <alignment horizontal="center" vertical="center" wrapText="1"/>
    </xf>
    <xf numFmtId="167" fontId="18" fillId="6" borderId="46" xfId="0" applyNumberFormat="1" applyFont="1" applyFill="1" applyBorder="1" applyAlignment="1">
      <alignment horizontal="center" vertical="center" wrapText="1"/>
    </xf>
    <xf numFmtId="166" fontId="15" fillId="6" borderId="52" xfId="0" applyNumberFormat="1" applyFont="1" applyFill="1" applyBorder="1" applyAlignment="1">
      <alignment horizontal="center" vertical="center" wrapText="1"/>
    </xf>
    <xf numFmtId="167" fontId="18" fillId="6" borderId="39" xfId="0" applyNumberFormat="1" applyFont="1" applyFill="1" applyBorder="1" applyAlignment="1">
      <alignment horizontal="right" vertical="center" wrapText="1"/>
    </xf>
    <xf numFmtId="167" fontId="18" fillId="6" borderId="47" xfId="0" applyNumberFormat="1" applyFont="1" applyFill="1" applyBorder="1" applyAlignment="1">
      <alignment vertical="center" wrapText="1"/>
    </xf>
    <xf numFmtId="10" fontId="12" fillId="0" borderId="12" xfId="0" applyNumberFormat="1" applyFont="1" applyBorder="1" applyAlignment="1">
      <alignment vertical="center"/>
    </xf>
    <xf numFmtId="10" fontId="12" fillId="0" borderId="12" xfId="0" applyNumberFormat="1" applyFont="1" applyBorder="1" applyAlignment="1">
      <alignment vertical="center" wrapText="1"/>
    </xf>
    <xf numFmtId="10" fontId="12" fillId="0" borderId="18" xfId="0" applyNumberFormat="1" applyFont="1" applyBorder="1" applyAlignment="1">
      <alignment vertical="center"/>
    </xf>
    <xf numFmtId="0" fontId="3" fillId="4" borderId="8" xfId="0" applyFont="1" applyFill="1" applyBorder="1" applyAlignment="1">
      <alignment horizontal="center" vertical="center" wrapText="1"/>
    </xf>
    <xf numFmtId="0" fontId="16" fillId="0" borderId="12" xfId="5" applyFont="1" applyBorder="1" applyAlignment="1">
      <alignment horizontal="center" vertical="center" wrapText="1"/>
    </xf>
    <xf numFmtId="0" fontId="12" fillId="0" borderId="12" xfId="0" applyFont="1" applyBorder="1" applyAlignment="1">
      <alignment horizontal="center" vertical="center" wrapText="1"/>
    </xf>
    <xf numFmtId="0" fontId="3" fillId="8" borderId="9" xfId="0" applyFont="1" applyFill="1" applyBorder="1" applyAlignment="1">
      <alignment horizontal="center" vertical="center" wrapText="1"/>
    </xf>
    <xf numFmtId="0" fontId="13" fillId="0" borderId="12"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9" fontId="3" fillId="8" borderId="9" xfId="3" applyFont="1" applyFill="1" applyBorder="1" applyAlignment="1">
      <alignment horizontal="center" vertical="center" wrapText="1"/>
    </xf>
    <xf numFmtId="166" fontId="12" fillId="6" borderId="12"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17" fillId="0" borderId="12" xfId="0" applyFont="1" applyBorder="1" applyAlignment="1">
      <alignment horizontal="center" vertical="center"/>
    </xf>
    <xf numFmtId="9" fontId="12" fillId="0" borderId="12" xfId="3" applyFont="1" applyFill="1" applyBorder="1" applyAlignment="1">
      <alignment horizontal="center" vertical="center" wrapText="1"/>
    </xf>
    <xf numFmtId="0" fontId="12" fillId="0" borderId="12" xfId="0" applyFont="1" applyBorder="1" applyAlignment="1">
      <alignment horizontal="center" vertical="center"/>
    </xf>
    <xf numFmtId="0" fontId="15" fillId="0" borderId="12" xfId="0" applyFont="1" applyBorder="1" applyAlignment="1">
      <alignment horizontal="center" vertical="center" wrapText="1"/>
    </xf>
    <xf numFmtId="0" fontId="20" fillId="2" borderId="29" xfId="0" applyFont="1" applyFill="1" applyBorder="1" applyAlignment="1">
      <alignment horizontal="center" vertical="center" wrapText="1"/>
    </xf>
    <xf numFmtId="0" fontId="19" fillId="8" borderId="29" xfId="0" applyFont="1" applyFill="1" applyBorder="1" applyAlignment="1">
      <alignment horizontal="center" vertical="center" wrapText="1"/>
    </xf>
    <xf numFmtId="0" fontId="19" fillId="8" borderId="30" xfId="0" applyFont="1" applyFill="1" applyBorder="1" applyAlignment="1">
      <alignment horizontal="center" vertical="center" wrapText="1"/>
    </xf>
    <xf numFmtId="0" fontId="15" fillId="0" borderId="12" xfId="0" applyFont="1" applyBorder="1" applyAlignment="1">
      <alignment horizontal="right" vertical="center"/>
    </xf>
    <xf numFmtId="0" fontId="15" fillId="0" borderId="12" xfId="0" applyFont="1" applyBorder="1" applyAlignment="1">
      <alignment vertical="center" wrapText="1"/>
    </xf>
    <xf numFmtId="167" fontId="18" fillId="6" borderId="1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13" fillId="3" borderId="11" xfId="4" applyFont="1" applyFill="1" applyBorder="1" applyAlignment="1">
      <alignment horizontal="center" vertical="center" wrapText="1"/>
    </xf>
    <xf numFmtId="0" fontId="17" fillId="4" borderId="11" xfId="4" applyFont="1" applyFill="1" applyBorder="1" applyAlignment="1">
      <alignment horizontal="center" vertical="center"/>
    </xf>
    <xf numFmtId="0" fontId="15" fillId="4" borderId="11" xfId="0" applyFont="1" applyFill="1" applyBorder="1" applyAlignment="1">
      <alignment horizontal="center" vertical="center" wrapText="1"/>
    </xf>
    <xf numFmtId="0" fontId="14" fillId="4" borderId="11" xfId="0" applyFont="1" applyFill="1" applyBorder="1" applyAlignment="1">
      <alignment horizontal="center" vertical="center"/>
    </xf>
    <xf numFmtId="0" fontId="13" fillId="3" borderId="12" xfId="4" applyFont="1" applyFill="1" applyBorder="1" applyAlignment="1">
      <alignment horizontal="center" vertical="center" wrapText="1"/>
    </xf>
    <xf numFmtId="0" fontId="17" fillId="4" borderId="12" xfId="4" applyFont="1" applyFill="1" applyBorder="1" applyAlignment="1">
      <alignment horizontal="center" vertical="center"/>
    </xf>
    <xf numFmtId="0" fontId="14" fillId="3" borderId="11" xfId="4" applyFont="1" applyFill="1" applyBorder="1" applyAlignment="1">
      <alignment horizontal="center" vertical="center" wrapText="1"/>
    </xf>
    <xf numFmtId="0" fontId="15" fillId="3" borderId="12" xfId="4" applyFont="1" applyFill="1" applyBorder="1" applyAlignment="1">
      <alignment horizontal="center" vertical="center" wrapText="1"/>
    </xf>
    <xf numFmtId="0" fontId="14" fillId="4" borderId="12" xfId="4" applyFont="1" applyFill="1" applyBorder="1" applyAlignment="1">
      <alignment horizontal="center" vertical="center"/>
    </xf>
    <xf numFmtId="0" fontId="12" fillId="0" borderId="18" xfId="0" applyFont="1" applyBorder="1" applyAlignment="1">
      <alignment horizontal="center" vertical="center" wrapText="1"/>
    </xf>
    <xf numFmtId="0" fontId="12" fillId="4" borderId="11" xfId="0" applyFont="1" applyFill="1" applyBorder="1" applyAlignment="1">
      <alignment horizontal="center" vertical="center" wrapText="1"/>
    </xf>
    <xf numFmtId="0" fontId="15" fillId="6" borderId="51"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6" borderId="32" xfId="0" applyFont="1" applyFill="1" applyBorder="1" applyAlignment="1">
      <alignment horizontal="center" vertical="center" wrapText="1"/>
    </xf>
    <xf numFmtId="0" fontId="12" fillId="0" borderId="21" xfId="0" applyFont="1" applyBorder="1" applyAlignment="1">
      <alignment horizontal="center" vertical="center" wrapText="1"/>
    </xf>
    <xf numFmtId="0" fontId="15" fillId="4" borderId="12" xfId="0" applyFont="1" applyFill="1" applyBorder="1" applyAlignment="1">
      <alignment horizontal="center" vertical="center" wrapText="1"/>
    </xf>
    <xf numFmtId="0" fontId="14" fillId="4" borderId="12" xfId="0" applyFont="1" applyFill="1" applyBorder="1" applyAlignment="1">
      <alignment horizontal="center" vertical="center"/>
    </xf>
    <xf numFmtId="0" fontId="3" fillId="6" borderId="45" xfId="0" applyFont="1" applyFill="1" applyBorder="1" applyAlignment="1">
      <alignment horizontal="center" vertical="center" wrapText="1"/>
    </xf>
    <xf numFmtId="0" fontId="11" fillId="0" borderId="38" xfId="0" applyFont="1" applyBorder="1"/>
    <xf numFmtId="167" fontId="18" fillId="6" borderId="47" xfId="0" applyNumberFormat="1" applyFont="1" applyFill="1" applyBorder="1" applyAlignment="1">
      <alignment horizontal="center" vertical="center" wrapText="1"/>
    </xf>
    <xf numFmtId="167" fontId="18" fillId="6" borderId="48" xfId="0" applyNumberFormat="1" applyFont="1" applyFill="1" applyBorder="1" applyAlignment="1">
      <alignment horizontal="center" vertical="center" wrapText="1"/>
    </xf>
    <xf numFmtId="167" fontId="18" fillId="6" borderId="49" xfId="0" applyNumberFormat="1" applyFont="1" applyFill="1" applyBorder="1" applyAlignment="1">
      <alignment horizontal="center" vertical="center" wrapText="1"/>
    </xf>
    <xf numFmtId="167" fontId="18" fillId="6" borderId="50" xfId="0" applyNumberFormat="1" applyFont="1" applyFill="1" applyBorder="1" applyAlignment="1">
      <alignment horizontal="center" vertical="center" wrapText="1"/>
    </xf>
    <xf numFmtId="166" fontId="15" fillId="6" borderId="12" xfId="0" applyNumberFormat="1" applyFont="1" applyFill="1" applyBorder="1" applyAlignment="1">
      <alignment horizontal="center" vertical="center" wrapText="1"/>
    </xf>
    <xf numFmtId="166" fontId="15" fillId="6" borderId="42" xfId="0" applyNumberFormat="1" applyFont="1" applyFill="1" applyBorder="1" applyAlignment="1">
      <alignment horizontal="center" vertical="center" wrapText="1"/>
    </xf>
    <xf numFmtId="166" fontId="15" fillId="6" borderId="37" xfId="0" applyNumberFormat="1" applyFont="1" applyFill="1" applyBorder="1" applyAlignment="1">
      <alignment horizontal="center" vertical="center" wrapText="1"/>
    </xf>
    <xf numFmtId="166" fontId="15" fillId="6" borderId="43" xfId="0" applyNumberFormat="1"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2" fillId="4" borderId="12" xfId="0" applyFont="1" applyFill="1" applyBorder="1" applyAlignment="1">
      <alignment horizontal="center" vertical="center" wrapText="1"/>
    </xf>
    <xf numFmtId="9" fontId="12" fillId="4" borderId="19" xfId="0" applyNumberFormat="1" applyFont="1" applyFill="1" applyBorder="1" applyAlignment="1">
      <alignment horizontal="center" vertical="center" wrapText="1"/>
    </xf>
    <xf numFmtId="0" fontId="20" fillId="4" borderId="28" xfId="0" applyFont="1" applyFill="1" applyBorder="1" applyAlignment="1">
      <alignment vertical="center" wrapText="1"/>
    </xf>
    <xf numFmtId="0" fontId="20" fillId="4" borderId="29" xfId="0" applyFont="1" applyFill="1" applyBorder="1" applyAlignment="1">
      <alignment vertical="center" wrapText="1"/>
    </xf>
    <xf numFmtId="0" fontId="20" fillId="2" borderId="53" xfId="0" applyFont="1" applyFill="1" applyBorder="1" applyAlignment="1">
      <alignment horizontal="center" vertical="center" wrapText="1"/>
    </xf>
  </cellXfs>
  <cellStyles count="6">
    <cellStyle name="Hipervínculo" xfId="5" builtinId="8"/>
    <cellStyle name="Moneda" xfId="1" builtinId="4"/>
    <cellStyle name="Moneda [0]" xfId="2" builtinId="7"/>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59531</xdr:rowOff>
    </xdr:from>
    <xdr:to>
      <xdr:col>1</xdr:col>
      <xdr:colOff>1631156</xdr:colOff>
      <xdr:row>1</xdr:row>
      <xdr:rowOff>964406</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3844"/>
          <a:ext cx="2964656" cy="904875"/>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275167</xdr:colOff>
      <xdr:row>0</xdr:row>
      <xdr:rowOff>52917</xdr:rowOff>
    </xdr:from>
    <xdr:to>
      <xdr:col>1</xdr:col>
      <xdr:colOff>1703917</xdr:colOff>
      <xdr:row>0</xdr:row>
      <xdr:rowOff>878417</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167" y="52917"/>
          <a:ext cx="2825750" cy="825500"/>
        </a:xfrm>
        <a:prstGeom prst="rect">
          <a:avLst/>
        </a:prstGeom>
        <a:solidFill>
          <a:schemeClr val="bg1"/>
        </a:solid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drive/u/3/folders/1j4OEIQx-SkXawhquEQl-XV3dKfnO9UOd" TargetMode="External"/><Relationship Id="rId7" Type="http://schemas.openxmlformats.org/officeDocument/2006/relationships/hyperlink" Target="https://drive.google.com/drive/u/3/folders/1WcOgrFnu6q3N_6aAHXAFUJN0L13J-uFy" TargetMode="External"/><Relationship Id="rId2" Type="http://schemas.openxmlformats.org/officeDocument/2006/relationships/hyperlink" Target="https://drive.google.com/drive/u/3/folders/1tH2D8EWEk2AWD1lboPjTR_gZwnmAZJAA" TargetMode="External"/><Relationship Id="rId1" Type="http://schemas.openxmlformats.org/officeDocument/2006/relationships/hyperlink" Target="https://drive.google.com/drive/u/3/folders/1bpwRlMH6F4p-tmLGhWilsCRsjNFVOIBB" TargetMode="External"/><Relationship Id="rId6" Type="http://schemas.openxmlformats.org/officeDocument/2006/relationships/hyperlink" Target="https://drive.google.com/drive/u/3/folders/1OM30fEJFi-yNtaU6cl8LG-ysc6YE3e3w" TargetMode="External"/><Relationship Id="rId11" Type="http://schemas.openxmlformats.org/officeDocument/2006/relationships/comments" Target="../comments1.xml"/><Relationship Id="rId5" Type="http://schemas.openxmlformats.org/officeDocument/2006/relationships/hyperlink" Target="https://drive.google.com/drive/u/3/folders/137fReoSHo01s6ETHuaTrDYztDWj1WI4k" TargetMode="External"/><Relationship Id="rId10" Type="http://schemas.openxmlformats.org/officeDocument/2006/relationships/vmlDrawing" Target="../drawings/vmlDrawing1.vml"/><Relationship Id="rId4" Type="http://schemas.openxmlformats.org/officeDocument/2006/relationships/hyperlink" Target="https://drive.google.com/drive/u/3/folders/1kMRed6QM77Kq-x1x2D532-UsbS6VFxwf"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u/3/folders/1U1lE-ddxM_akeZQgL5csfiFsyonYBnCs" TargetMode="External"/><Relationship Id="rId2" Type="http://schemas.openxmlformats.org/officeDocument/2006/relationships/hyperlink" Target="https://drive.google.com/drive/u/3/folders/1Eq4Vcn6kyjNI2OfrB9ISG5GZzjWnA6AA" TargetMode="External"/><Relationship Id="rId1" Type="http://schemas.openxmlformats.org/officeDocument/2006/relationships/hyperlink" Target="https://drive.google.com/drive/u/3/folders/150wl-SxRSd6IjL2FRkQlCoDZCo-A43Bx"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rive.google.com/drive/u/3/folders/1sToG2TIfY6maCe-cGk0TPsv8KLm37NJQ"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8"/>
  <sheetViews>
    <sheetView zoomScale="80" zoomScaleNormal="80" workbookViewId="0">
      <selection activeCell="B6" sqref="B6:B15"/>
    </sheetView>
  </sheetViews>
  <sheetFormatPr baseColWidth="10" defaultColWidth="15.5546875" defaultRowHeight="16.5"/>
  <cols>
    <col min="1" max="1" width="15.5546875" style="5"/>
    <col min="2" max="2" width="20.109375" style="5" customWidth="1"/>
    <col min="3" max="3" width="16.44140625" style="5" customWidth="1"/>
    <col min="4" max="6" width="15.5546875" style="5"/>
    <col min="7" max="8" width="15.5546875" style="31"/>
    <col min="9" max="9" width="19" style="32" customWidth="1"/>
    <col min="10" max="10" width="10.77734375" style="33" customWidth="1"/>
    <col min="11" max="11" width="15.5546875" style="5"/>
    <col min="12" max="12" width="16" style="5" customWidth="1"/>
    <col min="13" max="14" width="15.5546875" style="5"/>
    <col min="15" max="15" width="18" style="34" customWidth="1"/>
    <col min="16" max="16" width="15.5546875" style="35"/>
    <col min="17" max="17" width="15.5546875" style="5"/>
    <col min="18" max="18" width="42.6640625" style="5" customWidth="1"/>
    <col min="19" max="19" width="15.5546875" style="36"/>
    <col min="20" max="20" width="15.5546875" style="37"/>
    <col min="21" max="16384" width="15.5546875" style="5"/>
  </cols>
  <sheetData>
    <row r="1" spans="1:20" ht="17.25" thickBot="1"/>
    <row r="2" spans="1:20" ht="84" customHeight="1" thickBot="1">
      <c r="A2" s="179" t="s">
        <v>413</v>
      </c>
      <c r="B2" s="180"/>
      <c r="C2" s="137" t="s">
        <v>414</v>
      </c>
      <c r="D2" s="137"/>
      <c r="E2" s="137"/>
      <c r="F2" s="137"/>
      <c r="G2" s="137"/>
      <c r="H2" s="137"/>
      <c r="I2" s="137"/>
      <c r="J2" s="137"/>
      <c r="K2" s="137"/>
      <c r="L2" s="137"/>
      <c r="M2" s="137"/>
      <c r="N2" s="137"/>
      <c r="O2" s="138" t="s">
        <v>358</v>
      </c>
      <c r="P2" s="138"/>
      <c r="Q2" s="138"/>
      <c r="R2" s="138"/>
      <c r="S2" s="138"/>
      <c r="T2" s="139"/>
    </row>
    <row r="3" spans="1:20" s="46" customFormat="1" ht="78" customHeight="1" thickBot="1">
      <c r="A3" s="132" t="s">
        <v>0</v>
      </c>
      <c r="B3" s="118" t="s">
        <v>1</v>
      </c>
      <c r="C3" s="118" t="s">
        <v>2</v>
      </c>
      <c r="D3" s="118" t="s">
        <v>3</v>
      </c>
      <c r="E3" s="118" t="s">
        <v>4</v>
      </c>
      <c r="F3" s="118" t="s">
        <v>5</v>
      </c>
      <c r="G3" s="118" t="s">
        <v>6</v>
      </c>
      <c r="H3" s="118" t="s">
        <v>7</v>
      </c>
      <c r="I3" s="45" t="s">
        <v>8</v>
      </c>
      <c r="J3" s="124" t="s">
        <v>9</v>
      </c>
      <c r="K3" s="127" t="s">
        <v>10</v>
      </c>
      <c r="L3" s="128"/>
      <c r="M3" s="128"/>
      <c r="N3" s="129"/>
      <c r="O3" s="121" t="s">
        <v>11</v>
      </c>
      <c r="P3" s="130" t="s">
        <v>12</v>
      </c>
      <c r="Q3" s="121" t="s">
        <v>13</v>
      </c>
      <c r="R3" s="121" t="s">
        <v>14</v>
      </c>
      <c r="S3" s="121" t="s">
        <v>15</v>
      </c>
      <c r="T3" s="121" t="s">
        <v>297</v>
      </c>
    </row>
    <row r="4" spans="1:20" s="46" customFormat="1" ht="45" customHeight="1" thickTop="1" thickBot="1">
      <c r="A4" s="132"/>
      <c r="B4" s="118"/>
      <c r="C4" s="118"/>
      <c r="D4" s="118"/>
      <c r="E4" s="118"/>
      <c r="F4" s="118"/>
      <c r="G4" s="118"/>
      <c r="H4" s="118"/>
      <c r="I4" s="123" t="s">
        <v>16</v>
      </c>
      <c r="J4" s="124"/>
      <c r="K4" s="125" t="s">
        <v>17</v>
      </c>
      <c r="L4" s="126"/>
      <c r="M4" s="125" t="s">
        <v>18</v>
      </c>
      <c r="N4" s="126"/>
      <c r="O4" s="121"/>
      <c r="P4" s="130"/>
      <c r="Q4" s="121"/>
      <c r="R4" s="121"/>
      <c r="S4" s="121"/>
      <c r="T4" s="121"/>
    </row>
    <row r="5" spans="1:20" s="46" customFormat="1" ht="26.25" customHeight="1" thickTop="1">
      <c r="A5" s="132"/>
      <c r="B5" s="118"/>
      <c r="C5" s="118"/>
      <c r="D5" s="118"/>
      <c r="E5" s="118"/>
      <c r="F5" s="118"/>
      <c r="G5" s="118"/>
      <c r="H5" s="118"/>
      <c r="I5" s="124"/>
      <c r="J5" s="124"/>
      <c r="K5" s="47" t="s">
        <v>19</v>
      </c>
      <c r="L5" s="48" t="s">
        <v>20</v>
      </c>
      <c r="M5" s="48" t="s">
        <v>19</v>
      </c>
      <c r="N5" s="48" t="s">
        <v>20</v>
      </c>
      <c r="O5" s="121"/>
      <c r="P5" s="130"/>
      <c r="Q5" s="121"/>
      <c r="R5" s="121"/>
      <c r="S5" s="121"/>
      <c r="T5" s="121"/>
    </row>
    <row r="6" spans="1:20" ht="346.5">
      <c r="A6" s="122" t="s">
        <v>21</v>
      </c>
      <c r="B6" s="122" t="s">
        <v>22</v>
      </c>
      <c r="C6" s="6" t="s">
        <v>23</v>
      </c>
      <c r="D6" s="6" t="s">
        <v>24</v>
      </c>
      <c r="E6" s="6" t="s">
        <v>25</v>
      </c>
      <c r="F6" s="6" t="s">
        <v>26</v>
      </c>
      <c r="G6" s="7">
        <v>0</v>
      </c>
      <c r="H6" s="8">
        <v>3</v>
      </c>
      <c r="I6" s="9">
        <v>3</v>
      </c>
      <c r="J6" s="10">
        <v>1</v>
      </c>
      <c r="K6" s="42">
        <v>0</v>
      </c>
      <c r="L6" s="42">
        <v>0</v>
      </c>
      <c r="M6" s="131">
        <v>220000000</v>
      </c>
      <c r="N6" s="131">
        <v>10000000</v>
      </c>
      <c r="O6" s="23" t="s">
        <v>405</v>
      </c>
      <c r="P6" s="50">
        <v>1</v>
      </c>
      <c r="Q6" s="42">
        <v>0</v>
      </c>
      <c r="R6" s="23" t="s">
        <v>350</v>
      </c>
      <c r="S6" s="8" t="s">
        <v>305</v>
      </c>
      <c r="T6" s="119" t="s">
        <v>298</v>
      </c>
    </row>
    <row r="7" spans="1:20" ht="99">
      <c r="A7" s="122"/>
      <c r="B7" s="122"/>
      <c r="C7" s="120" t="s">
        <v>27</v>
      </c>
      <c r="D7" s="6" t="s">
        <v>28</v>
      </c>
      <c r="E7" s="6" t="s">
        <v>29</v>
      </c>
      <c r="F7" s="8" t="s">
        <v>30</v>
      </c>
      <c r="G7" s="6">
        <v>0</v>
      </c>
      <c r="H7" s="6">
        <v>1</v>
      </c>
      <c r="I7" s="9">
        <v>0</v>
      </c>
      <c r="J7" s="10">
        <f>P7</f>
        <v>0</v>
      </c>
      <c r="K7" s="42">
        <v>0</v>
      </c>
      <c r="L7" s="42">
        <v>0</v>
      </c>
      <c r="M7" s="131"/>
      <c r="N7" s="131"/>
      <c r="O7" s="23" t="s">
        <v>349</v>
      </c>
      <c r="P7" s="50">
        <v>0</v>
      </c>
      <c r="Q7" s="42">
        <v>0</v>
      </c>
      <c r="R7" s="51"/>
      <c r="S7" s="8" t="s">
        <v>351</v>
      </c>
      <c r="T7" s="120"/>
    </row>
    <row r="8" spans="1:20" ht="132">
      <c r="A8" s="122"/>
      <c r="B8" s="122"/>
      <c r="C8" s="120"/>
      <c r="D8" s="6" t="s">
        <v>31</v>
      </c>
      <c r="E8" s="6" t="s">
        <v>32</v>
      </c>
      <c r="F8" s="6" t="s">
        <v>33</v>
      </c>
      <c r="G8" s="8">
        <v>263</v>
      </c>
      <c r="H8" s="14">
        <v>0.15</v>
      </c>
      <c r="I8" s="9">
        <v>329</v>
      </c>
      <c r="J8" s="10">
        <f>P8</f>
        <v>1</v>
      </c>
      <c r="K8" s="42">
        <v>0</v>
      </c>
      <c r="L8" s="42">
        <v>0</v>
      </c>
      <c r="M8" s="131"/>
      <c r="N8" s="131"/>
      <c r="O8" s="23" t="s">
        <v>306</v>
      </c>
      <c r="P8" s="50">
        <v>1</v>
      </c>
      <c r="Q8" s="42">
        <v>0</v>
      </c>
      <c r="R8" s="23"/>
      <c r="S8" s="8" t="s">
        <v>283</v>
      </c>
      <c r="T8" s="120"/>
    </row>
    <row r="9" spans="1:20" ht="294.75" customHeight="1">
      <c r="A9" s="122"/>
      <c r="B9" s="122"/>
      <c r="C9" s="6" t="s">
        <v>34</v>
      </c>
      <c r="D9" s="6" t="s">
        <v>35</v>
      </c>
      <c r="E9" s="6" t="s">
        <v>36</v>
      </c>
      <c r="F9" s="6" t="s">
        <v>30</v>
      </c>
      <c r="G9" s="8">
        <v>0</v>
      </c>
      <c r="H9" s="8">
        <v>0</v>
      </c>
      <c r="I9" s="9">
        <v>1</v>
      </c>
      <c r="J9" s="9"/>
      <c r="K9" s="42">
        <v>0</v>
      </c>
      <c r="L9" s="42">
        <v>0</v>
      </c>
      <c r="M9" s="131"/>
      <c r="N9" s="131"/>
      <c r="O9" s="23" t="s">
        <v>406</v>
      </c>
      <c r="P9" s="23" t="s">
        <v>307</v>
      </c>
      <c r="Q9" s="42">
        <v>0</v>
      </c>
      <c r="R9" s="51"/>
      <c r="S9" s="6" t="s">
        <v>352</v>
      </c>
      <c r="T9" s="120"/>
    </row>
    <row r="10" spans="1:20" ht="99">
      <c r="A10" s="122"/>
      <c r="B10" s="122"/>
      <c r="C10" s="6" t="s">
        <v>37</v>
      </c>
      <c r="D10" s="6" t="s">
        <v>38</v>
      </c>
      <c r="E10" s="6" t="s">
        <v>39</v>
      </c>
      <c r="F10" s="6" t="s">
        <v>40</v>
      </c>
      <c r="G10" s="9">
        <v>0</v>
      </c>
      <c r="H10" s="15">
        <v>2</v>
      </c>
      <c r="I10" s="9">
        <v>1</v>
      </c>
      <c r="J10" s="16">
        <f>P10</f>
        <v>0.5</v>
      </c>
      <c r="K10" s="42">
        <v>0</v>
      </c>
      <c r="L10" s="42">
        <v>0</v>
      </c>
      <c r="M10" s="131"/>
      <c r="N10" s="131"/>
      <c r="O10" s="23" t="s">
        <v>407</v>
      </c>
      <c r="P10" s="50">
        <v>0.5</v>
      </c>
      <c r="Q10" s="42">
        <v>0</v>
      </c>
      <c r="R10" s="23"/>
      <c r="S10" s="6" t="s">
        <v>284</v>
      </c>
      <c r="T10" s="120"/>
    </row>
    <row r="11" spans="1:20" ht="214.5">
      <c r="A11" s="122"/>
      <c r="B11" s="122"/>
      <c r="C11" s="8" t="s">
        <v>41</v>
      </c>
      <c r="D11" s="8" t="s">
        <v>42</v>
      </c>
      <c r="E11" s="8" t="s">
        <v>43</v>
      </c>
      <c r="F11" s="6" t="s">
        <v>44</v>
      </c>
      <c r="G11" s="17">
        <v>271381040</v>
      </c>
      <c r="H11" s="18">
        <v>0.1</v>
      </c>
      <c r="I11" s="19">
        <v>192307371</v>
      </c>
      <c r="J11" s="16">
        <f>P11</f>
        <v>0.63</v>
      </c>
      <c r="K11" s="42">
        <v>0</v>
      </c>
      <c r="L11" s="42">
        <v>0</v>
      </c>
      <c r="M11" s="42">
        <v>0</v>
      </c>
      <c r="N11" s="42">
        <v>0</v>
      </c>
      <c r="O11" s="23" t="s">
        <v>308</v>
      </c>
      <c r="P11" s="50">
        <v>0.63</v>
      </c>
      <c r="Q11" s="42">
        <v>0</v>
      </c>
      <c r="R11" s="23" t="s">
        <v>309</v>
      </c>
      <c r="S11" s="6" t="s">
        <v>353</v>
      </c>
      <c r="T11" s="120"/>
    </row>
    <row r="12" spans="1:20" ht="99">
      <c r="A12" s="122"/>
      <c r="B12" s="122"/>
      <c r="C12" s="8" t="s">
        <v>45</v>
      </c>
      <c r="D12" s="8" t="s">
        <v>46</v>
      </c>
      <c r="E12" s="8" t="s">
        <v>47</v>
      </c>
      <c r="F12" s="8" t="s">
        <v>48</v>
      </c>
      <c r="G12" s="9">
        <v>0</v>
      </c>
      <c r="H12" s="9">
        <v>0</v>
      </c>
      <c r="I12" s="9">
        <v>0</v>
      </c>
      <c r="J12" s="9"/>
      <c r="K12" s="42">
        <v>0</v>
      </c>
      <c r="L12" s="42">
        <v>0</v>
      </c>
      <c r="M12" s="42">
        <v>0</v>
      </c>
      <c r="N12" s="42">
        <v>0</v>
      </c>
      <c r="O12" s="23" t="s">
        <v>408</v>
      </c>
      <c r="P12" s="51"/>
      <c r="Q12" s="42">
        <v>0</v>
      </c>
      <c r="R12" s="51"/>
      <c r="S12" s="6" t="s">
        <v>352</v>
      </c>
      <c r="T12" s="120"/>
    </row>
    <row r="13" spans="1:20" ht="280.5">
      <c r="A13" s="122"/>
      <c r="B13" s="122"/>
      <c r="C13" s="8" t="s">
        <v>49</v>
      </c>
      <c r="D13" s="8" t="s">
        <v>50</v>
      </c>
      <c r="E13" s="8" t="s">
        <v>51</v>
      </c>
      <c r="F13" s="8" t="s">
        <v>52</v>
      </c>
      <c r="G13" s="9">
        <v>0</v>
      </c>
      <c r="H13" s="14">
        <v>0.25</v>
      </c>
      <c r="I13" s="16">
        <v>0.05</v>
      </c>
      <c r="J13" s="16">
        <f>P13</f>
        <v>0.05</v>
      </c>
      <c r="K13" s="42">
        <v>0</v>
      </c>
      <c r="L13" s="42">
        <v>0</v>
      </c>
      <c r="M13" s="42">
        <v>0</v>
      </c>
      <c r="N13" s="42">
        <v>0</v>
      </c>
      <c r="O13" s="23" t="s">
        <v>411</v>
      </c>
      <c r="P13" s="50">
        <v>0.05</v>
      </c>
      <c r="Q13" s="42">
        <v>0</v>
      </c>
      <c r="R13" s="23" t="s">
        <v>310</v>
      </c>
      <c r="S13" s="6" t="s">
        <v>354</v>
      </c>
      <c r="T13" s="120"/>
    </row>
    <row r="14" spans="1:20" ht="165">
      <c r="A14" s="122"/>
      <c r="B14" s="122"/>
      <c r="C14" s="7" t="s">
        <v>53</v>
      </c>
      <c r="D14" s="6" t="s">
        <v>54</v>
      </c>
      <c r="E14" s="7" t="s">
        <v>55</v>
      </c>
      <c r="F14" s="7" t="s">
        <v>56</v>
      </c>
      <c r="G14" s="7">
        <v>86</v>
      </c>
      <c r="H14" s="8">
        <v>88</v>
      </c>
      <c r="I14" s="9">
        <v>0</v>
      </c>
      <c r="J14" s="16">
        <f>P14</f>
        <v>0</v>
      </c>
      <c r="K14" s="42">
        <v>0</v>
      </c>
      <c r="L14" s="42">
        <v>0</v>
      </c>
      <c r="M14" s="42">
        <v>0</v>
      </c>
      <c r="N14" s="42">
        <v>0</v>
      </c>
      <c r="O14" s="23" t="s">
        <v>311</v>
      </c>
      <c r="P14" s="50">
        <v>0</v>
      </c>
      <c r="Q14" s="42">
        <v>0</v>
      </c>
      <c r="R14" s="23" t="s">
        <v>312</v>
      </c>
      <c r="S14" s="6" t="s">
        <v>354</v>
      </c>
      <c r="T14" s="120"/>
    </row>
    <row r="15" spans="1:20" ht="66">
      <c r="A15" s="122"/>
      <c r="B15" s="122"/>
      <c r="C15" s="8" t="s">
        <v>57</v>
      </c>
      <c r="D15" s="8" t="s">
        <v>58</v>
      </c>
      <c r="E15" s="8" t="s">
        <v>59</v>
      </c>
      <c r="F15" s="8" t="s">
        <v>59</v>
      </c>
      <c r="G15" s="9">
        <v>2</v>
      </c>
      <c r="H15" s="8">
        <v>0</v>
      </c>
      <c r="I15" s="9">
        <v>0</v>
      </c>
      <c r="J15" s="9"/>
      <c r="K15" s="42">
        <v>0</v>
      </c>
      <c r="L15" s="42">
        <v>0</v>
      </c>
      <c r="M15" s="42">
        <v>0</v>
      </c>
      <c r="N15" s="42">
        <v>0</v>
      </c>
      <c r="O15" s="23" t="s">
        <v>408</v>
      </c>
      <c r="P15" s="51"/>
      <c r="Q15" s="42">
        <v>0</v>
      </c>
      <c r="R15" s="51"/>
      <c r="S15" s="8" t="s">
        <v>352</v>
      </c>
      <c r="T15" s="120"/>
    </row>
    <row r="16" spans="1:20" ht="390" customHeight="1">
      <c r="A16" s="20" t="s">
        <v>60</v>
      </c>
      <c r="B16" s="20" t="s">
        <v>61</v>
      </c>
      <c r="C16" s="6" t="s">
        <v>62</v>
      </c>
      <c r="D16" s="6" t="s">
        <v>63</v>
      </c>
      <c r="E16" s="6" t="s">
        <v>64</v>
      </c>
      <c r="F16" s="6" t="s">
        <v>65</v>
      </c>
      <c r="G16" s="21">
        <v>0</v>
      </c>
      <c r="H16" s="21">
        <v>0.8</v>
      </c>
      <c r="I16" s="16">
        <v>0.05</v>
      </c>
      <c r="J16" s="16">
        <f>P16</f>
        <v>0</v>
      </c>
      <c r="K16" s="42">
        <v>0</v>
      </c>
      <c r="L16" s="42">
        <v>0</v>
      </c>
      <c r="M16" s="42">
        <v>0</v>
      </c>
      <c r="N16" s="42">
        <v>0</v>
      </c>
      <c r="O16" s="23" t="s">
        <v>409</v>
      </c>
      <c r="P16" s="50">
        <v>0</v>
      </c>
      <c r="Q16" s="42">
        <v>0</v>
      </c>
      <c r="R16" s="23" t="s">
        <v>412</v>
      </c>
      <c r="S16" s="6" t="s">
        <v>354</v>
      </c>
      <c r="T16" s="22"/>
    </row>
    <row r="17" spans="1:20" ht="132">
      <c r="A17" s="122" t="s">
        <v>66</v>
      </c>
      <c r="B17" s="122" t="s">
        <v>67</v>
      </c>
      <c r="C17" s="120" t="s">
        <v>68</v>
      </c>
      <c r="D17" s="120" t="s">
        <v>69</v>
      </c>
      <c r="E17" s="8" t="s">
        <v>70</v>
      </c>
      <c r="F17" s="23" t="s">
        <v>71</v>
      </c>
      <c r="G17" s="14">
        <v>0.2</v>
      </c>
      <c r="H17" s="14">
        <v>0.3</v>
      </c>
      <c r="I17" s="16">
        <v>0.05</v>
      </c>
      <c r="J17" s="16">
        <f t="shared" ref="J17:J47" si="0">P17</f>
        <v>0.05</v>
      </c>
      <c r="K17" s="42">
        <v>0</v>
      </c>
      <c r="L17" s="42">
        <v>0</v>
      </c>
      <c r="M17" s="131">
        <v>156420821</v>
      </c>
      <c r="N17" s="131">
        <v>59513283</v>
      </c>
      <c r="O17" s="23" t="s">
        <v>410</v>
      </c>
      <c r="P17" s="50">
        <v>0.05</v>
      </c>
      <c r="Q17" s="42">
        <v>0</v>
      </c>
      <c r="R17" s="23" t="s">
        <v>313</v>
      </c>
      <c r="S17" s="8" t="s">
        <v>355</v>
      </c>
      <c r="T17" s="119" t="s">
        <v>299</v>
      </c>
    </row>
    <row r="18" spans="1:20" ht="149.25" customHeight="1">
      <c r="A18" s="133"/>
      <c r="B18" s="122"/>
      <c r="C18" s="120"/>
      <c r="D18" s="120"/>
      <c r="E18" s="6" t="s">
        <v>72</v>
      </c>
      <c r="F18" s="6" t="s">
        <v>73</v>
      </c>
      <c r="G18" s="14">
        <v>0</v>
      </c>
      <c r="H18" s="14">
        <v>0.2</v>
      </c>
      <c r="I18" s="16">
        <v>0.05</v>
      </c>
      <c r="J18" s="16">
        <f t="shared" si="0"/>
        <v>0.05</v>
      </c>
      <c r="K18" s="42">
        <v>0</v>
      </c>
      <c r="L18" s="42">
        <v>0</v>
      </c>
      <c r="M18" s="131"/>
      <c r="N18" s="131"/>
      <c r="O18" s="23"/>
      <c r="P18" s="50">
        <v>0.05</v>
      </c>
      <c r="Q18" s="42">
        <v>0</v>
      </c>
      <c r="R18" s="23" t="s">
        <v>313</v>
      </c>
      <c r="S18" s="8" t="s">
        <v>355</v>
      </c>
      <c r="T18" s="120"/>
    </row>
    <row r="19" spans="1:20" ht="148.5">
      <c r="A19" s="133"/>
      <c r="B19" s="122"/>
      <c r="C19" s="6" t="s">
        <v>74</v>
      </c>
      <c r="D19" s="6" t="s">
        <v>75</v>
      </c>
      <c r="E19" s="6" t="s">
        <v>76</v>
      </c>
      <c r="F19" s="6" t="s">
        <v>77</v>
      </c>
      <c r="G19" s="17">
        <v>31370100</v>
      </c>
      <c r="H19" s="21">
        <v>0.15</v>
      </c>
      <c r="I19" s="19">
        <v>11014488</v>
      </c>
      <c r="J19" s="16">
        <f t="shared" si="0"/>
        <v>0.35</v>
      </c>
      <c r="K19" s="42">
        <v>0</v>
      </c>
      <c r="L19" s="42">
        <v>0</v>
      </c>
      <c r="M19" s="131"/>
      <c r="N19" s="131"/>
      <c r="O19" s="23" t="s">
        <v>314</v>
      </c>
      <c r="P19" s="50">
        <v>0.35</v>
      </c>
      <c r="Q19" s="42">
        <v>0</v>
      </c>
      <c r="R19" s="23" t="s">
        <v>315</v>
      </c>
      <c r="S19" s="8" t="s">
        <v>355</v>
      </c>
      <c r="T19" s="120"/>
    </row>
    <row r="20" spans="1:20" ht="248.25" customHeight="1">
      <c r="A20" s="133"/>
      <c r="B20" s="122"/>
      <c r="C20" s="120" t="s">
        <v>67</v>
      </c>
      <c r="D20" s="6" t="s">
        <v>78</v>
      </c>
      <c r="E20" s="8" t="s">
        <v>79</v>
      </c>
      <c r="F20" s="8" t="s">
        <v>80</v>
      </c>
      <c r="G20" s="8">
        <v>50</v>
      </c>
      <c r="H20" s="24">
        <f>G20+(G20*20%)</f>
        <v>60</v>
      </c>
      <c r="I20" s="9">
        <v>23</v>
      </c>
      <c r="J20" s="16">
        <f t="shared" si="0"/>
        <v>0.38</v>
      </c>
      <c r="K20" s="42">
        <v>0</v>
      </c>
      <c r="L20" s="42">
        <v>0</v>
      </c>
      <c r="M20" s="131"/>
      <c r="N20" s="131"/>
      <c r="O20" s="23" t="s">
        <v>316</v>
      </c>
      <c r="P20" s="50">
        <v>0.38</v>
      </c>
      <c r="Q20" s="42">
        <v>0</v>
      </c>
      <c r="R20" s="51"/>
      <c r="S20" s="8" t="s">
        <v>355</v>
      </c>
      <c r="T20" s="120"/>
    </row>
    <row r="21" spans="1:20" ht="215.25" customHeight="1">
      <c r="A21" s="133"/>
      <c r="B21" s="122"/>
      <c r="C21" s="120"/>
      <c r="D21" s="41" t="s">
        <v>81</v>
      </c>
      <c r="E21" s="22" t="s">
        <v>82</v>
      </c>
      <c r="F21" s="22" t="s">
        <v>83</v>
      </c>
      <c r="G21" s="9">
        <v>100</v>
      </c>
      <c r="H21" s="9">
        <v>120</v>
      </c>
      <c r="I21" s="9">
        <v>0</v>
      </c>
      <c r="J21" s="16">
        <f t="shared" si="0"/>
        <v>0</v>
      </c>
      <c r="K21" s="42">
        <v>0</v>
      </c>
      <c r="L21" s="42">
        <v>0</v>
      </c>
      <c r="M21" s="131"/>
      <c r="N21" s="131"/>
      <c r="O21" s="23" t="s">
        <v>317</v>
      </c>
      <c r="P21" s="50">
        <v>0</v>
      </c>
      <c r="Q21" s="42">
        <v>0</v>
      </c>
      <c r="R21" s="51"/>
      <c r="S21" s="8" t="s">
        <v>355</v>
      </c>
      <c r="T21" s="120"/>
    </row>
    <row r="22" spans="1:20" ht="148.5" customHeight="1">
      <c r="A22" s="133"/>
      <c r="B22" s="122"/>
      <c r="C22" s="120"/>
      <c r="D22" s="22" t="s">
        <v>84</v>
      </c>
      <c r="E22" s="22" t="s">
        <v>85</v>
      </c>
      <c r="F22" s="22" t="s">
        <v>30</v>
      </c>
      <c r="G22" s="9">
        <v>0</v>
      </c>
      <c r="H22" s="16">
        <v>0.5</v>
      </c>
      <c r="I22" s="16">
        <v>0.05</v>
      </c>
      <c r="J22" s="16">
        <f t="shared" si="0"/>
        <v>0.05</v>
      </c>
      <c r="K22" s="42">
        <v>0</v>
      </c>
      <c r="L22" s="42">
        <v>0</v>
      </c>
      <c r="M22" s="131"/>
      <c r="N22" s="131"/>
      <c r="O22" s="23" t="s">
        <v>318</v>
      </c>
      <c r="P22" s="50">
        <v>0.05</v>
      </c>
      <c r="Q22" s="42">
        <v>0</v>
      </c>
      <c r="R22" s="23" t="s">
        <v>319</v>
      </c>
      <c r="S22" s="8" t="s">
        <v>355</v>
      </c>
      <c r="T22" s="120"/>
    </row>
    <row r="23" spans="1:20" ht="115.5" customHeight="1">
      <c r="A23" s="133"/>
      <c r="B23" s="122"/>
      <c r="C23" s="6" t="s">
        <v>86</v>
      </c>
      <c r="D23" s="6" t="s">
        <v>87</v>
      </c>
      <c r="E23" s="6" t="s">
        <v>88</v>
      </c>
      <c r="F23" s="6" t="s">
        <v>89</v>
      </c>
      <c r="G23" s="8">
        <v>50</v>
      </c>
      <c r="H23" s="24">
        <v>171</v>
      </c>
      <c r="I23" s="9">
        <f>G23+114</f>
        <v>164</v>
      </c>
      <c r="J23" s="16">
        <f t="shared" si="0"/>
        <v>0.96</v>
      </c>
      <c r="K23" s="42">
        <v>0</v>
      </c>
      <c r="L23" s="42">
        <v>0</v>
      </c>
      <c r="M23" s="131"/>
      <c r="N23" s="131"/>
      <c r="O23" s="23" t="s">
        <v>320</v>
      </c>
      <c r="P23" s="50">
        <v>0.96</v>
      </c>
      <c r="Q23" s="42">
        <v>0</v>
      </c>
      <c r="R23" s="23" t="s">
        <v>321</v>
      </c>
      <c r="S23" s="8" t="s">
        <v>355</v>
      </c>
      <c r="T23" s="120"/>
    </row>
    <row r="24" spans="1:20" ht="165" customHeight="1">
      <c r="A24" s="122" t="s">
        <v>90</v>
      </c>
      <c r="B24" s="122" t="s">
        <v>91</v>
      </c>
      <c r="C24" s="120" t="s">
        <v>92</v>
      </c>
      <c r="D24" s="6" t="s">
        <v>93</v>
      </c>
      <c r="E24" s="6" t="s">
        <v>94</v>
      </c>
      <c r="F24" s="6" t="s">
        <v>95</v>
      </c>
      <c r="G24" s="6">
        <v>1</v>
      </c>
      <c r="H24" s="6">
        <v>1</v>
      </c>
      <c r="I24" s="9">
        <v>0</v>
      </c>
      <c r="J24" s="16">
        <f t="shared" si="0"/>
        <v>0</v>
      </c>
      <c r="K24" s="42">
        <v>0</v>
      </c>
      <c r="L24" s="42">
        <v>0</v>
      </c>
      <c r="M24" s="142">
        <f>150000000+100000000+30000000+50000000+131882761</f>
        <v>461882761</v>
      </c>
      <c r="N24" s="142">
        <v>100000001</v>
      </c>
      <c r="O24" s="23" t="s">
        <v>322</v>
      </c>
      <c r="P24" s="50">
        <v>0</v>
      </c>
      <c r="Q24" s="42">
        <v>0</v>
      </c>
      <c r="R24" s="23" t="s">
        <v>323</v>
      </c>
      <c r="S24" s="8" t="s">
        <v>356</v>
      </c>
      <c r="T24" s="119" t="s">
        <v>300</v>
      </c>
    </row>
    <row r="25" spans="1:20" ht="132" customHeight="1">
      <c r="A25" s="133"/>
      <c r="B25" s="133"/>
      <c r="C25" s="135"/>
      <c r="D25" s="6" t="s">
        <v>96</v>
      </c>
      <c r="E25" s="6" t="s">
        <v>97</v>
      </c>
      <c r="F25" s="6" t="s">
        <v>98</v>
      </c>
      <c r="G25" s="120">
        <v>3</v>
      </c>
      <c r="H25" s="120">
        <v>6</v>
      </c>
      <c r="I25" s="9">
        <v>0</v>
      </c>
      <c r="J25" s="16">
        <f t="shared" si="0"/>
        <v>0</v>
      </c>
      <c r="K25" s="42">
        <v>0</v>
      </c>
      <c r="L25" s="42">
        <v>0</v>
      </c>
      <c r="M25" s="142"/>
      <c r="N25" s="142"/>
      <c r="O25" s="23" t="s">
        <v>324</v>
      </c>
      <c r="P25" s="50">
        <v>0</v>
      </c>
      <c r="Q25" s="42">
        <v>0</v>
      </c>
      <c r="R25" s="51"/>
      <c r="S25" s="8" t="s">
        <v>356</v>
      </c>
      <c r="T25" s="120"/>
    </row>
    <row r="26" spans="1:20" ht="214.5" customHeight="1">
      <c r="A26" s="133"/>
      <c r="B26" s="133"/>
      <c r="C26" s="135"/>
      <c r="D26" s="6" t="s">
        <v>99</v>
      </c>
      <c r="E26" s="6" t="s">
        <v>100</v>
      </c>
      <c r="F26" s="6" t="s">
        <v>101</v>
      </c>
      <c r="G26" s="120"/>
      <c r="H26" s="120">
        <v>6</v>
      </c>
      <c r="I26" s="9">
        <v>0</v>
      </c>
      <c r="J26" s="16">
        <f t="shared" si="0"/>
        <v>0</v>
      </c>
      <c r="K26" s="42">
        <v>0</v>
      </c>
      <c r="L26" s="42">
        <v>0</v>
      </c>
      <c r="M26" s="142"/>
      <c r="N26" s="142"/>
      <c r="O26" s="23" t="s">
        <v>325</v>
      </c>
      <c r="P26" s="50">
        <v>0</v>
      </c>
      <c r="Q26" s="42">
        <v>0</v>
      </c>
      <c r="R26" s="51"/>
      <c r="S26" s="8" t="s">
        <v>356</v>
      </c>
      <c r="T26" s="120"/>
    </row>
    <row r="27" spans="1:20" ht="90.75" customHeight="1" thickBot="1">
      <c r="A27" s="133"/>
      <c r="B27" s="133"/>
      <c r="C27" s="6" t="s">
        <v>102</v>
      </c>
      <c r="D27" s="6" t="s">
        <v>103</v>
      </c>
      <c r="E27" s="6" t="s">
        <v>104</v>
      </c>
      <c r="F27" s="6" t="s">
        <v>105</v>
      </c>
      <c r="G27" s="25">
        <v>16891808</v>
      </c>
      <c r="H27" s="25">
        <v>20270170</v>
      </c>
      <c r="I27" s="26">
        <f>371363+20834870</f>
        <v>21206233</v>
      </c>
      <c r="J27" s="16">
        <f t="shared" si="0"/>
        <v>1</v>
      </c>
      <c r="K27" s="42">
        <v>0</v>
      </c>
      <c r="L27" s="42">
        <v>0</v>
      </c>
      <c r="M27" s="44"/>
      <c r="N27" s="44"/>
      <c r="O27" s="23" t="s">
        <v>326</v>
      </c>
      <c r="P27" s="50">
        <v>1</v>
      </c>
      <c r="Q27" s="42">
        <v>0</v>
      </c>
      <c r="R27" s="51"/>
      <c r="S27" s="8" t="s">
        <v>356</v>
      </c>
      <c r="T27" s="120"/>
    </row>
    <row r="28" spans="1:20" ht="255" customHeight="1">
      <c r="A28" s="3" t="s">
        <v>106</v>
      </c>
      <c r="B28" s="20" t="s">
        <v>107</v>
      </c>
      <c r="C28" s="6" t="s">
        <v>108</v>
      </c>
      <c r="D28" s="6" t="s">
        <v>109</v>
      </c>
      <c r="E28" s="6" t="s">
        <v>110</v>
      </c>
      <c r="F28" s="6" t="s">
        <v>111</v>
      </c>
      <c r="G28" s="25">
        <v>5</v>
      </c>
      <c r="H28" s="25">
        <v>7</v>
      </c>
      <c r="I28" s="9">
        <v>3</v>
      </c>
      <c r="J28" s="16">
        <f t="shared" si="0"/>
        <v>0.43</v>
      </c>
      <c r="K28" s="42">
        <v>0</v>
      </c>
      <c r="L28" s="42">
        <v>0</v>
      </c>
      <c r="M28" s="42">
        <v>0</v>
      </c>
      <c r="N28" s="42">
        <v>0</v>
      </c>
      <c r="O28" s="23"/>
      <c r="P28" s="50">
        <v>0.43</v>
      </c>
      <c r="Q28" s="42">
        <v>0</v>
      </c>
      <c r="R28" s="23" t="s">
        <v>327</v>
      </c>
      <c r="S28" s="6" t="s">
        <v>357</v>
      </c>
      <c r="T28" s="27" t="s">
        <v>301</v>
      </c>
    </row>
    <row r="29" spans="1:20" ht="346.5" customHeight="1">
      <c r="A29" s="122" t="s">
        <v>112</v>
      </c>
      <c r="B29" s="122" t="s">
        <v>113</v>
      </c>
      <c r="C29" s="120" t="s">
        <v>114</v>
      </c>
      <c r="D29" s="6" t="s">
        <v>115</v>
      </c>
      <c r="E29" s="120" t="s">
        <v>116</v>
      </c>
      <c r="F29" s="120" t="s">
        <v>117</v>
      </c>
      <c r="G29" s="120">
        <v>0</v>
      </c>
      <c r="H29" s="134">
        <v>0.25</v>
      </c>
      <c r="I29" s="28">
        <f>3/21</f>
        <v>0.14285714285714285</v>
      </c>
      <c r="J29" s="16">
        <f>P29</f>
        <v>0.14000000000000001</v>
      </c>
      <c r="K29" s="42">
        <v>0</v>
      </c>
      <c r="L29" s="42">
        <v>0</v>
      </c>
      <c r="M29" s="131">
        <v>469000000</v>
      </c>
      <c r="N29" s="131">
        <v>155000000</v>
      </c>
      <c r="O29" s="136" t="s">
        <v>328</v>
      </c>
      <c r="P29" s="50">
        <v>0.14000000000000001</v>
      </c>
      <c r="Q29" s="42">
        <v>0</v>
      </c>
      <c r="R29" s="23" t="s">
        <v>329</v>
      </c>
      <c r="S29" s="6" t="s">
        <v>359</v>
      </c>
      <c r="T29" s="119" t="s">
        <v>302</v>
      </c>
    </row>
    <row r="30" spans="1:20" ht="82.5" customHeight="1">
      <c r="A30" s="122"/>
      <c r="B30" s="122"/>
      <c r="C30" s="120"/>
      <c r="D30" s="6" t="s">
        <v>118</v>
      </c>
      <c r="E30" s="120"/>
      <c r="F30" s="120"/>
      <c r="G30" s="120"/>
      <c r="H30" s="134"/>
      <c r="I30" s="28">
        <f>1/8</f>
        <v>0.125</v>
      </c>
      <c r="J30" s="16">
        <f t="shared" si="0"/>
        <v>0.13</v>
      </c>
      <c r="K30" s="42">
        <v>0</v>
      </c>
      <c r="L30" s="42">
        <v>0</v>
      </c>
      <c r="M30" s="131"/>
      <c r="N30" s="131"/>
      <c r="O30" s="136"/>
      <c r="P30" s="50">
        <v>0.13</v>
      </c>
      <c r="Q30" s="42">
        <v>0</v>
      </c>
      <c r="R30" s="23" t="s">
        <v>329</v>
      </c>
      <c r="S30" s="6" t="s">
        <v>359</v>
      </c>
      <c r="T30" s="120"/>
    </row>
    <row r="31" spans="1:20" ht="82.5" customHeight="1">
      <c r="A31" s="122"/>
      <c r="B31" s="122"/>
      <c r="C31" s="120"/>
      <c r="D31" s="6" t="s">
        <v>119</v>
      </c>
      <c r="E31" s="120"/>
      <c r="F31" s="120"/>
      <c r="G31" s="120"/>
      <c r="H31" s="134"/>
      <c r="I31" s="28">
        <f>3/16</f>
        <v>0.1875</v>
      </c>
      <c r="J31" s="16">
        <f t="shared" si="0"/>
        <v>0.19</v>
      </c>
      <c r="K31" s="42">
        <v>0</v>
      </c>
      <c r="L31" s="42">
        <v>0</v>
      </c>
      <c r="M31" s="131"/>
      <c r="N31" s="131"/>
      <c r="O31" s="136"/>
      <c r="P31" s="50">
        <v>0.19</v>
      </c>
      <c r="Q31" s="42">
        <v>0</v>
      </c>
      <c r="R31" s="23" t="s">
        <v>329</v>
      </c>
      <c r="S31" s="6" t="s">
        <v>359</v>
      </c>
      <c r="T31" s="120"/>
    </row>
    <row r="32" spans="1:20" ht="82.5" customHeight="1">
      <c r="A32" s="122"/>
      <c r="B32" s="122"/>
      <c r="C32" s="120"/>
      <c r="D32" s="6" t="s">
        <v>120</v>
      </c>
      <c r="E32" s="120"/>
      <c r="F32" s="120"/>
      <c r="G32" s="120"/>
      <c r="H32" s="134"/>
      <c r="I32" s="11">
        <v>0</v>
      </c>
      <c r="J32" s="16">
        <f t="shared" si="0"/>
        <v>0</v>
      </c>
      <c r="K32" s="42">
        <v>0</v>
      </c>
      <c r="L32" s="42">
        <v>0</v>
      </c>
      <c r="M32" s="131"/>
      <c r="N32" s="131"/>
      <c r="O32" s="136"/>
      <c r="P32" s="50">
        <v>0</v>
      </c>
      <c r="Q32" s="42">
        <v>0</v>
      </c>
      <c r="R32" s="23" t="s">
        <v>329</v>
      </c>
      <c r="S32" s="6" t="s">
        <v>359</v>
      </c>
      <c r="T32" s="120"/>
    </row>
    <row r="33" spans="1:20" ht="82.5" customHeight="1">
      <c r="A33" s="122"/>
      <c r="B33" s="122"/>
      <c r="C33" s="120"/>
      <c r="D33" s="6" t="s">
        <v>121</v>
      </c>
      <c r="E33" s="120"/>
      <c r="F33" s="120"/>
      <c r="G33" s="120"/>
      <c r="H33" s="134"/>
      <c r="I33" s="28">
        <f>3/7</f>
        <v>0.42857142857142855</v>
      </c>
      <c r="J33" s="16">
        <f t="shared" si="0"/>
        <v>0.43</v>
      </c>
      <c r="K33" s="42">
        <v>0</v>
      </c>
      <c r="L33" s="42">
        <v>0</v>
      </c>
      <c r="M33" s="131"/>
      <c r="N33" s="131"/>
      <c r="O33" s="136"/>
      <c r="P33" s="50">
        <v>0.43</v>
      </c>
      <c r="Q33" s="42">
        <v>0</v>
      </c>
      <c r="R33" s="23" t="s">
        <v>329</v>
      </c>
      <c r="S33" s="6" t="s">
        <v>359</v>
      </c>
      <c r="T33" s="120"/>
    </row>
    <row r="34" spans="1:20" ht="132" customHeight="1">
      <c r="A34" s="133"/>
      <c r="B34" s="133"/>
      <c r="C34" s="120"/>
      <c r="D34" s="6" t="s">
        <v>122</v>
      </c>
      <c r="E34" s="8" t="s">
        <v>123</v>
      </c>
      <c r="F34" s="8" t="s">
        <v>124</v>
      </c>
      <c r="G34" s="8">
        <v>263</v>
      </c>
      <c r="H34" s="14">
        <v>0.5</v>
      </c>
      <c r="I34" s="9">
        <v>0</v>
      </c>
      <c r="J34" s="16">
        <f t="shared" si="0"/>
        <v>0</v>
      </c>
      <c r="K34" s="42">
        <v>0</v>
      </c>
      <c r="L34" s="42">
        <v>0</v>
      </c>
      <c r="M34" s="131"/>
      <c r="N34" s="131"/>
      <c r="O34" s="23" t="s">
        <v>330</v>
      </c>
      <c r="P34" s="50">
        <v>0</v>
      </c>
      <c r="Q34" s="42">
        <v>0</v>
      </c>
      <c r="R34" s="51"/>
      <c r="S34" s="6" t="s">
        <v>359</v>
      </c>
      <c r="T34" s="120"/>
    </row>
    <row r="35" spans="1:20" ht="115.5" customHeight="1">
      <c r="A35" s="133"/>
      <c r="B35" s="122" t="s">
        <v>125</v>
      </c>
      <c r="C35" s="120" t="s">
        <v>126</v>
      </c>
      <c r="D35" s="120" t="s">
        <v>127</v>
      </c>
      <c r="E35" s="6" t="s">
        <v>128</v>
      </c>
      <c r="F35" s="6" t="s">
        <v>129</v>
      </c>
      <c r="G35" s="18">
        <v>0.13</v>
      </c>
      <c r="H35" s="18">
        <v>0.13</v>
      </c>
      <c r="I35" s="16">
        <v>0.13</v>
      </c>
      <c r="J35" s="16">
        <f t="shared" si="0"/>
        <v>0.13</v>
      </c>
      <c r="K35" s="44"/>
      <c r="L35" s="44"/>
      <c r="M35" s="131">
        <v>100000000</v>
      </c>
      <c r="N35" s="131">
        <v>100000000</v>
      </c>
      <c r="O35" s="23" t="s">
        <v>331</v>
      </c>
      <c r="P35" s="50">
        <v>0.13</v>
      </c>
      <c r="Q35" s="42">
        <v>0</v>
      </c>
      <c r="R35" s="23" t="s">
        <v>332</v>
      </c>
      <c r="S35" s="6" t="s">
        <v>359</v>
      </c>
      <c r="T35" s="120"/>
    </row>
    <row r="36" spans="1:20" ht="270.75" customHeight="1">
      <c r="A36" s="133"/>
      <c r="B36" s="133"/>
      <c r="C36" s="120"/>
      <c r="D36" s="120"/>
      <c r="E36" s="6" t="s">
        <v>130</v>
      </c>
      <c r="F36" s="6" t="s">
        <v>131</v>
      </c>
      <c r="G36" s="6">
        <v>0</v>
      </c>
      <c r="H36" s="18">
        <v>0.1</v>
      </c>
      <c r="I36" s="9">
        <v>0</v>
      </c>
      <c r="J36" s="16">
        <f>P36</f>
        <v>0</v>
      </c>
      <c r="K36" s="44"/>
      <c r="L36" s="44"/>
      <c r="M36" s="131"/>
      <c r="N36" s="131"/>
      <c r="O36" s="23" t="s">
        <v>333</v>
      </c>
      <c r="P36" s="50">
        <v>0</v>
      </c>
      <c r="Q36" s="42">
        <v>0</v>
      </c>
      <c r="R36" s="23" t="s">
        <v>334</v>
      </c>
      <c r="S36" s="6" t="s">
        <v>359</v>
      </c>
      <c r="T36" s="120"/>
    </row>
    <row r="37" spans="1:20" ht="198.75" customHeight="1">
      <c r="A37" s="122" t="s">
        <v>132</v>
      </c>
      <c r="B37" s="122" t="s">
        <v>133</v>
      </c>
      <c r="C37" s="7" t="s">
        <v>134</v>
      </c>
      <c r="D37" s="7" t="s">
        <v>135</v>
      </c>
      <c r="E37" s="7" t="s">
        <v>136</v>
      </c>
      <c r="F37" s="7" t="s">
        <v>137</v>
      </c>
      <c r="G37" s="29">
        <v>0.6</v>
      </c>
      <c r="H37" s="30">
        <v>0.63</v>
      </c>
      <c r="I37" s="30">
        <v>0</v>
      </c>
      <c r="J37" s="16" t="str">
        <f t="shared" si="0"/>
        <v>0%</v>
      </c>
      <c r="K37" s="44"/>
      <c r="L37" s="44"/>
      <c r="M37" s="131">
        <v>330000000</v>
      </c>
      <c r="N37" s="131">
        <v>100000000</v>
      </c>
      <c r="O37" s="23" t="s">
        <v>335</v>
      </c>
      <c r="P37" s="140" t="s">
        <v>343</v>
      </c>
      <c r="Q37" s="42">
        <v>0</v>
      </c>
      <c r="R37" s="141" t="s">
        <v>344</v>
      </c>
      <c r="S37" s="52" t="s">
        <v>360</v>
      </c>
      <c r="T37" s="119" t="s">
        <v>303</v>
      </c>
    </row>
    <row r="38" spans="1:20" ht="148.5" customHeight="1">
      <c r="A38" s="122"/>
      <c r="B38" s="122"/>
      <c r="C38" s="6" t="s">
        <v>138</v>
      </c>
      <c r="D38" s="6" t="s">
        <v>139</v>
      </c>
      <c r="E38" s="6" t="s">
        <v>140</v>
      </c>
      <c r="F38" s="6" t="s">
        <v>141</v>
      </c>
      <c r="G38" s="9">
        <v>0</v>
      </c>
      <c r="H38" s="21">
        <v>0.1</v>
      </c>
      <c r="I38" s="21">
        <v>0</v>
      </c>
      <c r="J38" s="16">
        <f>P38</f>
        <v>0</v>
      </c>
      <c r="K38" s="44"/>
      <c r="L38" s="44"/>
      <c r="M38" s="131"/>
      <c r="N38" s="131"/>
      <c r="O38" s="1"/>
      <c r="P38" s="140"/>
      <c r="Q38" s="42">
        <v>0</v>
      </c>
      <c r="R38" s="141"/>
      <c r="S38" s="52" t="s">
        <v>360</v>
      </c>
      <c r="T38" s="120"/>
    </row>
    <row r="39" spans="1:20" ht="214.5" customHeight="1">
      <c r="A39" s="122"/>
      <c r="B39" s="122"/>
      <c r="C39" s="120" t="s">
        <v>142</v>
      </c>
      <c r="D39" s="6" t="s">
        <v>143</v>
      </c>
      <c r="E39" s="6" t="s">
        <v>144</v>
      </c>
      <c r="F39" s="6" t="s">
        <v>145</v>
      </c>
      <c r="G39" s="9">
        <v>2</v>
      </c>
      <c r="H39" s="6">
        <v>2</v>
      </c>
      <c r="I39" s="6">
        <v>0</v>
      </c>
      <c r="J39" s="16">
        <f t="shared" si="0"/>
        <v>0</v>
      </c>
      <c r="K39" s="44"/>
      <c r="L39" s="44"/>
      <c r="M39" s="131"/>
      <c r="N39" s="131"/>
      <c r="O39" s="23" t="s">
        <v>336</v>
      </c>
      <c r="P39" s="140"/>
      <c r="Q39" s="42">
        <v>0</v>
      </c>
      <c r="R39" s="141"/>
      <c r="S39" s="52" t="s">
        <v>360</v>
      </c>
      <c r="T39" s="120"/>
    </row>
    <row r="40" spans="1:20" ht="132" customHeight="1">
      <c r="A40" s="122"/>
      <c r="B40" s="122"/>
      <c r="C40" s="135"/>
      <c r="D40" s="6" t="s">
        <v>146</v>
      </c>
      <c r="E40" s="6" t="s">
        <v>147</v>
      </c>
      <c r="F40" s="6" t="s">
        <v>148</v>
      </c>
      <c r="G40" s="9">
        <v>1</v>
      </c>
      <c r="H40" s="6">
        <v>1</v>
      </c>
      <c r="I40" s="9">
        <v>0</v>
      </c>
      <c r="J40" s="16">
        <f t="shared" si="0"/>
        <v>0</v>
      </c>
      <c r="K40" s="44"/>
      <c r="L40" s="44"/>
      <c r="M40" s="131"/>
      <c r="N40" s="131"/>
      <c r="O40" s="23" t="s">
        <v>337</v>
      </c>
      <c r="P40" s="140"/>
      <c r="Q40" s="42">
        <v>0</v>
      </c>
      <c r="R40" s="141"/>
      <c r="S40" s="52" t="s">
        <v>360</v>
      </c>
      <c r="T40" s="120"/>
    </row>
    <row r="41" spans="1:20" ht="132" customHeight="1">
      <c r="A41" s="122" t="s">
        <v>149</v>
      </c>
      <c r="B41" s="122" t="s">
        <v>150</v>
      </c>
      <c r="C41" s="6" t="s">
        <v>151</v>
      </c>
      <c r="D41" s="6" t="s">
        <v>152</v>
      </c>
      <c r="E41" s="6" t="s">
        <v>153</v>
      </c>
      <c r="F41" s="6" t="s">
        <v>154</v>
      </c>
      <c r="G41" s="6">
        <v>7</v>
      </c>
      <c r="H41" s="6">
        <v>4</v>
      </c>
      <c r="I41" s="9">
        <v>0</v>
      </c>
      <c r="J41" s="16">
        <f t="shared" si="0"/>
        <v>0</v>
      </c>
      <c r="K41" s="44"/>
      <c r="L41" s="44"/>
      <c r="M41" s="44"/>
      <c r="N41" s="44"/>
      <c r="O41" s="23" t="s">
        <v>338</v>
      </c>
      <c r="P41" s="140"/>
      <c r="Q41" s="42">
        <v>0</v>
      </c>
      <c r="R41" s="141"/>
      <c r="S41" s="6" t="s">
        <v>286</v>
      </c>
      <c r="T41" s="119" t="s">
        <v>304</v>
      </c>
    </row>
    <row r="42" spans="1:20" ht="148.5" customHeight="1">
      <c r="A42" s="122"/>
      <c r="B42" s="122"/>
      <c r="C42" s="120" t="s">
        <v>155</v>
      </c>
      <c r="D42" s="6" t="s">
        <v>156</v>
      </c>
      <c r="E42" s="25" t="s">
        <v>157</v>
      </c>
      <c r="F42" s="25" t="s">
        <v>158</v>
      </c>
      <c r="G42" s="21">
        <v>0</v>
      </c>
      <c r="H42" s="21">
        <v>0.2</v>
      </c>
      <c r="I42" s="9">
        <v>0</v>
      </c>
      <c r="J42" s="16">
        <f t="shared" si="0"/>
        <v>0</v>
      </c>
      <c r="K42" s="44"/>
      <c r="L42" s="44"/>
      <c r="M42" s="44"/>
      <c r="N42" s="44"/>
      <c r="O42" s="23" t="s">
        <v>339</v>
      </c>
      <c r="P42" s="140"/>
      <c r="Q42" s="42">
        <v>0</v>
      </c>
      <c r="R42" s="141"/>
      <c r="S42" s="6" t="s">
        <v>361</v>
      </c>
      <c r="T42" s="120"/>
    </row>
    <row r="43" spans="1:20" ht="33" customHeight="1">
      <c r="A43" s="122"/>
      <c r="B43" s="122"/>
      <c r="C43" s="135"/>
      <c r="D43" s="120" t="s">
        <v>159</v>
      </c>
      <c r="E43" s="120" t="s">
        <v>160</v>
      </c>
      <c r="F43" s="6" t="s">
        <v>161</v>
      </c>
      <c r="G43" s="6">
        <v>0</v>
      </c>
      <c r="H43" s="6">
        <v>3</v>
      </c>
      <c r="I43" s="9">
        <v>0</v>
      </c>
      <c r="J43" s="16">
        <f t="shared" si="0"/>
        <v>0</v>
      </c>
      <c r="K43" s="44"/>
      <c r="L43" s="44"/>
      <c r="M43" s="44"/>
      <c r="N43" s="44"/>
      <c r="O43" s="23" t="s">
        <v>340</v>
      </c>
      <c r="P43" s="140"/>
      <c r="Q43" s="42">
        <v>0</v>
      </c>
      <c r="R43" s="141"/>
      <c r="S43" s="6" t="s">
        <v>285</v>
      </c>
      <c r="T43" s="120"/>
    </row>
    <row r="44" spans="1:20" ht="33" customHeight="1">
      <c r="A44" s="122"/>
      <c r="B44" s="122"/>
      <c r="C44" s="135"/>
      <c r="D44" s="135"/>
      <c r="E44" s="120"/>
      <c r="F44" s="6" t="s">
        <v>162</v>
      </c>
      <c r="G44" s="6">
        <v>1</v>
      </c>
      <c r="H44" s="6">
        <v>3</v>
      </c>
      <c r="I44" s="9">
        <v>5</v>
      </c>
      <c r="J44" s="16">
        <f>P44</f>
        <v>0</v>
      </c>
      <c r="K44" s="44"/>
      <c r="L44" s="44"/>
      <c r="M44" s="44"/>
      <c r="N44" s="44"/>
      <c r="O44" s="23" t="s">
        <v>341</v>
      </c>
      <c r="P44" s="140"/>
      <c r="Q44" s="42">
        <v>0</v>
      </c>
      <c r="R44" s="141"/>
      <c r="S44" s="6" t="s">
        <v>285</v>
      </c>
      <c r="T44" s="120"/>
    </row>
    <row r="45" spans="1:20" ht="82.5" customHeight="1">
      <c r="A45" s="122"/>
      <c r="B45" s="122"/>
      <c r="C45" s="6" t="s">
        <v>163</v>
      </c>
      <c r="D45" s="6" t="s">
        <v>164</v>
      </c>
      <c r="E45" s="6" t="s">
        <v>165</v>
      </c>
      <c r="F45" s="6" t="s">
        <v>166</v>
      </c>
      <c r="G45" s="6">
        <v>0</v>
      </c>
      <c r="H45" s="6">
        <v>1</v>
      </c>
      <c r="I45" s="9">
        <v>0</v>
      </c>
      <c r="J45" s="16">
        <f t="shared" si="0"/>
        <v>0</v>
      </c>
      <c r="K45" s="44"/>
      <c r="L45" s="44"/>
      <c r="M45" s="44"/>
      <c r="N45" s="44"/>
      <c r="O45" s="23" t="s">
        <v>342</v>
      </c>
      <c r="P45" s="140"/>
      <c r="Q45" s="42">
        <v>0</v>
      </c>
      <c r="R45" s="141"/>
      <c r="S45" s="6" t="s">
        <v>362</v>
      </c>
      <c r="T45" s="120"/>
    </row>
    <row r="46" spans="1:20" ht="82.5" customHeight="1">
      <c r="A46" s="122"/>
      <c r="B46" s="122"/>
      <c r="C46" s="6" t="s">
        <v>167</v>
      </c>
      <c r="D46" s="6" t="s">
        <v>168</v>
      </c>
      <c r="E46" s="6" t="s">
        <v>169</v>
      </c>
      <c r="F46" s="6" t="s">
        <v>170</v>
      </c>
      <c r="G46" s="6">
        <v>1</v>
      </c>
      <c r="H46" s="6">
        <v>1</v>
      </c>
      <c r="I46" s="9">
        <v>0</v>
      </c>
      <c r="J46" s="16">
        <f t="shared" si="0"/>
        <v>0</v>
      </c>
      <c r="K46" s="44"/>
      <c r="L46" s="44"/>
      <c r="M46" s="44"/>
      <c r="N46" s="44"/>
      <c r="O46" s="23" t="s">
        <v>345</v>
      </c>
      <c r="P46" s="50">
        <v>0</v>
      </c>
      <c r="Q46" s="42">
        <v>0</v>
      </c>
      <c r="R46" s="23" t="s">
        <v>346</v>
      </c>
      <c r="S46" s="6" t="s">
        <v>363</v>
      </c>
      <c r="T46" s="120"/>
    </row>
    <row r="47" spans="1:20" ht="82.5" customHeight="1">
      <c r="A47" s="122"/>
      <c r="B47" s="122"/>
      <c r="C47" s="6" t="s">
        <v>171</v>
      </c>
      <c r="D47" s="6" t="s">
        <v>172</v>
      </c>
      <c r="E47" s="6" t="s">
        <v>173</v>
      </c>
      <c r="F47" s="6" t="s">
        <v>174</v>
      </c>
      <c r="G47" s="25">
        <v>1</v>
      </c>
      <c r="H47" s="25">
        <v>3</v>
      </c>
      <c r="I47" s="9">
        <v>0</v>
      </c>
      <c r="J47" s="16">
        <f t="shared" si="0"/>
        <v>0</v>
      </c>
      <c r="K47" s="44"/>
      <c r="L47" s="44"/>
      <c r="M47" s="44"/>
      <c r="N47" s="44"/>
      <c r="O47" s="23" t="s">
        <v>347</v>
      </c>
      <c r="P47" s="50">
        <v>0</v>
      </c>
      <c r="Q47" s="42">
        <v>0</v>
      </c>
      <c r="R47" s="23" t="s">
        <v>348</v>
      </c>
      <c r="S47" s="6" t="s">
        <v>362</v>
      </c>
      <c r="T47" s="120"/>
    </row>
    <row r="58" spans="8:8">
      <c r="H58" s="38"/>
    </row>
  </sheetData>
  <mergeCells count="73">
    <mergeCell ref="C2:N2"/>
    <mergeCell ref="O2:T2"/>
    <mergeCell ref="M35:M36"/>
    <mergeCell ref="N35:N36"/>
    <mergeCell ref="M37:M40"/>
    <mergeCell ref="N37:N40"/>
    <mergeCell ref="P37:P45"/>
    <mergeCell ref="R37:R45"/>
    <mergeCell ref="M17:M23"/>
    <mergeCell ref="M24:M26"/>
    <mergeCell ref="N17:N23"/>
    <mergeCell ref="N24:N26"/>
    <mergeCell ref="A41:A47"/>
    <mergeCell ref="B41:B47"/>
    <mergeCell ref="C42:C44"/>
    <mergeCell ref="D43:D44"/>
    <mergeCell ref="E43:E44"/>
    <mergeCell ref="O29:O33"/>
    <mergeCell ref="B35:B36"/>
    <mergeCell ref="C35:C36"/>
    <mergeCell ref="D35:D36"/>
    <mergeCell ref="A37:A40"/>
    <mergeCell ref="B37:B40"/>
    <mergeCell ref="C39:C40"/>
    <mergeCell ref="M29:M34"/>
    <mergeCell ref="N29:N34"/>
    <mergeCell ref="G25:G26"/>
    <mergeCell ref="H25:H26"/>
    <mergeCell ref="A29:A36"/>
    <mergeCell ref="B29:B34"/>
    <mergeCell ref="C29:C34"/>
    <mergeCell ref="E29:E33"/>
    <mergeCell ref="F29:F33"/>
    <mergeCell ref="G29:G33"/>
    <mergeCell ref="H29:H33"/>
    <mergeCell ref="A24:A27"/>
    <mergeCell ref="B24:B27"/>
    <mergeCell ref="C24:C26"/>
    <mergeCell ref="A17:A23"/>
    <mergeCell ref="B17:B23"/>
    <mergeCell ref="C17:C18"/>
    <mergeCell ref="D17:D18"/>
    <mergeCell ref="C20:C22"/>
    <mergeCell ref="A6:A15"/>
    <mergeCell ref="B6:B15"/>
    <mergeCell ref="C7:C8"/>
    <mergeCell ref="S3:S5"/>
    <mergeCell ref="I4:I5"/>
    <mergeCell ref="K4:L4"/>
    <mergeCell ref="M4:N4"/>
    <mergeCell ref="J3:J5"/>
    <mergeCell ref="K3:N3"/>
    <mergeCell ref="O3:O5"/>
    <mergeCell ref="P3:P5"/>
    <mergeCell ref="Q3:Q5"/>
    <mergeCell ref="R3:R5"/>
    <mergeCell ref="M6:M10"/>
    <mergeCell ref="N6:N10"/>
    <mergeCell ref="A3:A5"/>
    <mergeCell ref="T29:T36"/>
    <mergeCell ref="T37:T40"/>
    <mergeCell ref="T41:T47"/>
    <mergeCell ref="T3:T5"/>
    <mergeCell ref="T6:T15"/>
    <mergeCell ref="T17:T23"/>
    <mergeCell ref="T24:T27"/>
    <mergeCell ref="G3:G5"/>
    <mergeCell ref="H3:H5"/>
    <mergeCell ref="B3:B5"/>
    <mergeCell ref="C3:C5"/>
    <mergeCell ref="D3:D5"/>
    <mergeCell ref="E3:E5"/>
    <mergeCell ref="F3:F5"/>
  </mergeCells>
  <hyperlinks>
    <hyperlink ref="T6" r:id="rId1" display="https://drive.google.com/drive/u/3/folders/1bpwRlMH6F4p-tmLGhWilsCRsjNFVOIBB   "/>
    <hyperlink ref="T17" r:id="rId2"/>
    <hyperlink ref="T24" r:id="rId3"/>
    <hyperlink ref="T28" r:id="rId4"/>
    <hyperlink ref="T29" r:id="rId5"/>
    <hyperlink ref="T37" r:id="rId6"/>
    <hyperlink ref="T41" r:id="rId7"/>
  </hyperlinks>
  <pageMargins left="0.7" right="0.7" top="0.75" bottom="0.75" header="0.3" footer="0.3"/>
  <pageSetup orientation="portrait" r:id="rId8"/>
  <drawing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0"/>
  <sheetViews>
    <sheetView tabSelected="1" zoomScale="90" zoomScaleNormal="90" workbookViewId="0">
      <selection activeCell="C5" sqref="C5"/>
    </sheetView>
  </sheetViews>
  <sheetFormatPr baseColWidth="10" defaultRowHeight="14.25"/>
  <cols>
    <col min="1" max="1" width="16.33203125" style="2" customWidth="1"/>
    <col min="2" max="2" width="21.6640625" style="2" customWidth="1"/>
    <col min="3" max="3" width="23.44140625" style="2" customWidth="1"/>
    <col min="4" max="5" width="20.77734375" style="2" customWidth="1"/>
    <col min="6" max="6" width="16.6640625" style="2" customWidth="1"/>
    <col min="7" max="7" width="17.33203125" style="2" customWidth="1"/>
    <col min="8" max="9" width="11.5546875" style="2"/>
    <col min="10" max="10" width="18.21875" style="2" customWidth="1"/>
    <col min="11" max="13" width="10.77734375" style="2" customWidth="1"/>
    <col min="14" max="14" width="14.21875" style="2" customWidth="1"/>
    <col min="15" max="15" width="13.33203125" style="2" customWidth="1"/>
    <col min="16" max="16" width="30.6640625" style="2" customWidth="1"/>
    <col min="17" max="18" width="11.5546875" style="2"/>
    <col min="19" max="19" width="26.6640625" style="2" customWidth="1"/>
    <col min="20" max="20" width="14" style="2" customWidth="1"/>
    <col min="21" max="21" width="30.44140625" style="4" customWidth="1"/>
    <col min="22" max="16384" width="11.5546875" style="2"/>
  </cols>
  <sheetData>
    <row r="1" spans="1:39" s="55" customFormat="1" ht="70.5" customHeight="1" thickBot="1">
      <c r="A1" s="179"/>
      <c r="B1" s="180"/>
      <c r="C1" s="181" t="s">
        <v>414</v>
      </c>
      <c r="D1" s="181"/>
      <c r="E1" s="181"/>
      <c r="F1" s="181"/>
      <c r="G1" s="181"/>
      <c r="H1" s="181"/>
      <c r="I1" s="181"/>
      <c r="J1" s="181"/>
      <c r="K1" s="181"/>
      <c r="L1" s="181"/>
      <c r="M1" s="181"/>
      <c r="N1" s="181"/>
      <c r="O1" s="181"/>
      <c r="P1" s="138" t="s">
        <v>358</v>
      </c>
      <c r="Q1" s="138"/>
      <c r="R1" s="138"/>
      <c r="S1" s="138"/>
      <c r="T1" s="138"/>
      <c r="U1" s="139"/>
      <c r="V1" s="54"/>
      <c r="W1" s="54"/>
      <c r="X1" s="54"/>
      <c r="Y1" s="54"/>
      <c r="Z1" s="54"/>
      <c r="AA1" s="54"/>
      <c r="AB1" s="54"/>
      <c r="AC1" s="54"/>
      <c r="AD1" s="54"/>
      <c r="AE1" s="54"/>
      <c r="AF1" s="54"/>
      <c r="AG1" s="54"/>
      <c r="AH1" s="54"/>
      <c r="AI1" s="54"/>
      <c r="AJ1" s="54"/>
      <c r="AK1" s="54"/>
      <c r="AL1" s="54"/>
      <c r="AM1" s="54"/>
    </row>
    <row r="2" spans="1:39" s="46" customFormat="1" ht="76.5" thickTop="1" thickBot="1">
      <c r="A2" s="144" t="s">
        <v>0</v>
      </c>
      <c r="B2" s="143" t="s">
        <v>1</v>
      </c>
      <c r="C2" s="143" t="s">
        <v>2</v>
      </c>
      <c r="D2" s="143" t="s">
        <v>3</v>
      </c>
      <c r="E2" s="164" t="s">
        <v>364</v>
      </c>
      <c r="F2" s="143" t="s">
        <v>4</v>
      </c>
      <c r="G2" s="143" t="s">
        <v>5</v>
      </c>
      <c r="H2" s="143" t="s">
        <v>6</v>
      </c>
      <c r="I2" s="143" t="s">
        <v>7</v>
      </c>
      <c r="J2" s="53" t="s">
        <v>8</v>
      </c>
      <c r="K2" s="123" t="s">
        <v>9</v>
      </c>
      <c r="L2" s="125" t="s">
        <v>10</v>
      </c>
      <c r="M2" s="146"/>
      <c r="N2" s="146"/>
      <c r="O2" s="126"/>
      <c r="P2" s="145" t="s">
        <v>11</v>
      </c>
      <c r="Q2" s="145" t="s">
        <v>12</v>
      </c>
      <c r="R2" s="145" t="s">
        <v>13</v>
      </c>
      <c r="S2" s="145" t="s">
        <v>14</v>
      </c>
      <c r="T2" s="145" t="s">
        <v>15</v>
      </c>
      <c r="U2" s="145" t="s">
        <v>297</v>
      </c>
    </row>
    <row r="3" spans="1:39" s="46" customFormat="1" ht="18" thickTop="1" thickBot="1">
      <c r="A3" s="132"/>
      <c r="B3" s="118"/>
      <c r="C3" s="118"/>
      <c r="D3" s="118"/>
      <c r="E3" s="165"/>
      <c r="F3" s="118"/>
      <c r="G3" s="118"/>
      <c r="H3" s="118"/>
      <c r="I3" s="118"/>
      <c r="J3" s="123" t="s">
        <v>16</v>
      </c>
      <c r="K3" s="124"/>
      <c r="L3" s="125" t="s">
        <v>17</v>
      </c>
      <c r="M3" s="126"/>
      <c r="N3" s="125" t="s">
        <v>18</v>
      </c>
      <c r="O3" s="126"/>
      <c r="P3" s="121"/>
      <c r="Q3" s="121"/>
      <c r="R3" s="121"/>
      <c r="S3" s="121"/>
      <c r="T3" s="121"/>
      <c r="U3" s="121"/>
    </row>
    <row r="4" spans="1:39" s="46" customFormat="1" ht="18" thickTop="1" thickBot="1">
      <c r="A4" s="132"/>
      <c r="B4" s="118"/>
      <c r="C4" s="118"/>
      <c r="D4" s="118"/>
      <c r="E4" s="165"/>
      <c r="F4" s="118"/>
      <c r="G4" s="118"/>
      <c r="H4" s="118"/>
      <c r="I4" s="118"/>
      <c r="J4" s="124"/>
      <c r="K4" s="124"/>
      <c r="L4" s="47" t="s">
        <v>19</v>
      </c>
      <c r="M4" s="48" t="s">
        <v>20</v>
      </c>
      <c r="N4" s="48" t="s">
        <v>19</v>
      </c>
      <c r="O4" s="48" t="s">
        <v>20</v>
      </c>
      <c r="P4" s="121"/>
      <c r="Q4" s="121"/>
      <c r="R4" s="121"/>
      <c r="S4" s="121"/>
      <c r="T4" s="121"/>
      <c r="U4" s="121"/>
    </row>
    <row r="5" spans="1:39" s="5" customFormat="1" ht="288" customHeight="1" thickBot="1">
      <c r="A5" s="56" t="s">
        <v>175</v>
      </c>
      <c r="B5" s="57" t="s">
        <v>176</v>
      </c>
      <c r="C5" s="58" t="s">
        <v>177</v>
      </c>
      <c r="D5" s="59" t="s">
        <v>178</v>
      </c>
      <c r="E5" s="109" t="s">
        <v>395</v>
      </c>
      <c r="F5" s="59" t="s">
        <v>179</v>
      </c>
      <c r="G5" s="60" t="s">
        <v>180</v>
      </c>
      <c r="H5" s="61">
        <v>86</v>
      </c>
      <c r="I5" s="62">
        <v>88</v>
      </c>
      <c r="J5" s="63">
        <v>0.1368</v>
      </c>
      <c r="K5" s="64">
        <f>Q5</f>
        <v>0.1368</v>
      </c>
      <c r="L5" s="13"/>
      <c r="M5" s="13"/>
      <c r="N5" s="107">
        <f>200000000+50000000</f>
        <v>250000000</v>
      </c>
      <c r="O5" s="108">
        <v>80000000</v>
      </c>
      <c r="P5" s="106"/>
      <c r="Q5" s="115">
        <f>J5</f>
        <v>0.1368</v>
      </c>
      <c r="R5" s="13"/>
      <c r="S5" s="13"/>
      <c r="T5" s="6" t="s">
        <v>394</v>
      </c>
      <c r="U5" s="22" t="s">
        <v>296</v>
      </c>
    </row>
    <row r="6" spans="1:39" s="5" customFormat="1" ht="300.75" thickBot="1">
      <c r="A6" s="147" t="s">
        <v>181</v>
      </c>
      <c r="B6" s="65" t="s">
        <v>182</v>
      </c>
      <c r="C6" s="149" t="s">
        <v>183</v>
      </c>
      <c r="D6" s="66" t="s">
        <v>184</v>
      </c>
      <c r="E6" s="66" t="s">
        <v>396</v>
      </c>
      <c r="F6" s="66" t="s">
        <v>185</v>
      </c>
      <c r="G6" s="67" t="s">
        <v>186</v>
      </c>
      <c r="H6" s="68">
        <v>43</v>
      </c>
      <c r="I6" s="69">
        <v>10</v>
      </c>
      <c r="J6" s="70">
        <v>0</v>
      </c>
      <c r="K6" s="64">
        <f>Q6</f>
        <v>0</v>
      </c>
      <c r="L6" s="13"/>
      <c r="M6" s="13"/>
      <c r="N6" s="107">
        <v>0</v>
      </c>
      <c r="O6" s="107">
        <v>0</v>
      </c>
      <c r="P6" s="39" t="s">
        <v>375</v>
      </c>
      <c r="Q6" s="115">
        <f t="shared" ref="Q6:Q30" si="0">J6</f>
        <v>0</v>
      </c>
      <c r="R6" s="13"/>
      <c r="S6" s="13"/>
      <c r="T6" s="6" t="s">
        <v>403</v>
      </c>
      <c r="U6" s="120"/>
    </row>
    <row r="7" spans="1:39" s="5" customFormat="1" ht="112.5" customHeight="1" thickBot="1">
      <c r="A7" s="148"/>
      <c r="B7" s="65" t="s">
        <v>187</v>
      </c>
      <c r="C7" s="150"/>
      <c r="D7" s="71" t="s">
        <v>188</v>
      </c>
      <c r="E7" s="66" t="s">
        <v>396</v>
      </c>
      <c r="F7" s="71" t="s">
        <v>85</v>
      </c>
      <c r="G7" s="72" t="s">
        <v>189</v>
      </c>
      <c r="H7" s="73">
        <v>0.5</v>
      </c>
      <c r="I7" s="74">
        <v>0.6</v>
      </c>
      <c r="J7" s="70">
        <v>0</v>
      </c>
      <c r="K7" s="64">
        <f>Q7</f>
        <v>0</v>
      </c>
      <c r="L7" s="13"/>
      <c r="M7" s="13"/>
      <c r="N7" s="107">
        <v>0</v>
      </c>
      <c r="O7" s="107">
        <v>0</v>
      </c>
      <c r="P7" s="39" t="s">
        <v>376</v>
      </c>
      <c r="Q7" s="115">
        <f t="shared" si="0"/>
        <v>0</v>
      </c>
      <c r="R7" s="13"/>
      <c r="S7" s="13"/>
      <c r="T7" s="6" t="s">
        <v>385</v>
      </c>
      <c r="U7" s="120"/>
    </row>
    <row r="8" spans="1:39" s="5" customFormat="1" ht="150.75" thickBot="1">
      <c r="A8" s="75" t="s">
        <v>190</v>
      </c>
      <c r="B8" s="65" t="s">
        <v>191</v>
      </c>
      <c r="C8" s="76" t="s">
        <v>192</v>
      </c>
      <c r="D8" s="71" t="s">
        <v>193</v>
      </c>
      <c r="E8" s="71" t="s">
        <v>393</v>
      </c>
      <c r="F8" s="71" t="s">
        <v>194</v>
      </c>
      <c r="G8" s="66" t="s">
        <v>195</v>
      </c>
      <c r="H8" s="73">
        <v>0.5</v>
      </c>
      <c r="I8" s="74">
        <v>0.6</v>
      </c>
      <c r="J8" s="70">
        <v>0</v>
      </c>
      <c r="K8" s="9">
        <v>0</v>
      </c>
      <c r="L8" s="13"/>
      <c r="M8" s="13"/>
      <c r="N8" s="105">
        <v>145000000</v>
      </c>
      <c r="O8" s="105">
        <v>0</v>
      </c>
      <c r="P8" s="49"/>
      <c r="Q8" s="115">
        <f t="shared" si="0"/>
        <v>0</v>
      </c>
      <c r="R8" s="13"/>
      <c r="S8" s="13"/>
      <c r="T8" s="6" t="s">
        <v>384</v>
      </c>
      <c r="U8" s="22"/>
    </row>
    <row r="9" spans="1:39" s="5" customFormat="1" ht="99.75" thickBot="1">
      <c r="A9" s="147" t="s">
        <v>196</v>
      </c>
      <c r="B9" s="151" t="s">
        <v>197</v>
      </c>
      <c r="C9" s="153" t="s">
        <v>198</v>
      </c>
      <c r="D9" s="154" t="s">
        <v>199</v>
      </c>
      <c r="E9" s="104" t="s">
        <v>365</v>
      </c>
      <c r="F9" s="66" t="s">
        <v>200</v>
      </c>
      <c r="G9" s="66" t="s">
        <v>201</v>
      </c>
      <c r="H9" s="68">
        <v>0</v>
      </c>
      <c r="I9" s="77">
        <v>0</v>
      </c>
      <c r="J9" s="156" t="s">
        <v>202</v>
      </c>
      <c r="K9" s="120"/>
      <c r="L9" s="13"/>
      <c r="M9" s="13"/>
      <c r="N9" s="105">
        <v>104398974</v>
      </c>
      <c r="O9" s="105">
        <v>104398974</v>
      </c>
      <c r="P9" s="49"/>
      <c r="Q9" s="115" t="str">
        <f t="shared" si="0"/>
        <v>NO TIENE METAS ASIGNADAS PARA EL PERIODO</v>
      </c>
      <c r="R9" s="13"/>
      <c r="S9" s="13"/>
      <c r="T9" s="8" t="s">
        <v>397</v>
      </c>
      <c r="U9" s="120"/>
    </row>
    <row r="10" spans="1:39" s="5" customFormat="1" ht="132.75" thickBot="1">
      <c r="A10" s="148"/>
      <c r="B10" s="152"/>
      <c r="C10" s="153"/>
      <c r="D10" s="155"/>
      <c r="E10" s="104" t="s">
        <v>365</v>
      </c>
      <c r="F10" s="66" t="s">
        <v>203</v>
      </c>
      <c r="G10" s="66" t="s">
        <v>204</v>
      </c>
      <c r="H10" s="68">
        <v>0</v>
      </c>
      <c r="I10" s="77">
        <v>0</v>
      </c>
      <c r="J10" s="156" t="s">
        <v>202</v>
      </c>
      <c r="K10" s="120"/>
      <c r="L10" s="13"/>
      <c r="M10" s="13"/>
      <c r="N10" s="105">
        <v>0</v>
      </c>
      <c r="O10" s="105">
        <v>0</v>
      </c>
      <c r="P10" s="49"/>
      <c r="Q10" s="115" t="str">
        <f t="shared" si="0"/>
        <v>NO TIENE METAS ASIGNADAS PARA EL PERIODO</v>
      </c>
      <c r="R10" s="13"/>
      <c r="S10" s="13"/>
      <c r="T10" s="8" t="s">
        <v>397</v>
      </c>
      <c r="U10" s="120"/>
    </row>
    <row r="11" spans="1:39" s="5" customFormat="1" ht="83.25" thickBot="1">
      <c r="A11" s="147" t="s">
        <v>205</v>
      </c>
      <c r="B11" s="151" t="s">
        <v>206</v>
      </c>
      <c r="C11" s="149" t="s">
        <v>207</v>
      </c>
      <c r="D11" s="71" t="s">
        <v>208</v>
      </c>
      <c r="E11" s="104" t="s">
        <v>365</v>
      </c>
      <c r="F11" s="71" t="s">
        <v>209</v>
      </c>
      <c r="G11" s="71" t="s">
        <v>210</v>
      </c>
      <c r="H11" s="72">
        <v>0</v>
      </c>
      <c r="I11" s="78">
        <v>1</v>
      </c>
      <c r="J11" s="70">
        <v>0</v>
      </c>
      <c r="K11" s="64">
        <f>Q11</f>
        <v>0</v>
      </c>
      <c r="L11" s="13"/>
      <c r="M11" s="13"/>
      <c r="N11" s="170">
        <v>104398974</v>
      </c>
      <c r="O11" s="171">
        <v>100000000</v>
      </c>
      <c r="P11" s="49"/>
      <c r="Q11" s="115">
        <f t="shared" si="0"/>
        <v>0</v>
      </c>
      <c r="R11" s="13"/>
      <c r="S11" s="13"/>
      <c r="T11" s="8" t="s">
        <v>287</v>
      </c>
      <c r="U11" s="119" t="s">
        <v>295</v>
      </c>
    </row>
    <row r="12" spans="1:39" s="5" customFormat="1" ht="132.75" thickBot="1">
      <c r="A12" s="147"/>
      <c r="B12" s="151"/>
      <c r="C12" s="150"/>
      <c r="D12" s="71" t="s">
        <v>211</v>
      </c>
      <c r="E12" s="104" t="s">
        <v>365</v>
      </c>
      <c r="F12" s="71" t="s">
        <v>85</v>
      </c>
      <c r="G12" s="72" t="s">
        <v>212</v>
      </c>
      <c r="H12" s="72">
        <v>3</v>
      </c>
      <c r="I12" s="78">
        <v>0</v>
      </c>
      <c r="J12" s="156" t="s">
        <v>202</v>
      </c>
      <c r="K12" s="120"/>
      <c r="L12" s="13"/>
      <c r="M12" s="13"/>
      <c r="N12" s="170"/>
      <c r="O12" s="172"/>
      <c r="P12" s="49"/>
      <c r="Q12" s="115" t="str">
        <f t="shared" si="0"/>
        <v>NO TIENE METAS ASIGNADAS PARA EL PERIODO</v>
      </c>
      <c r="R12" s="13"/>
      <c r="S12" s="13"/>
      <c r="T12" s="6"/>
      <c r="U12" s="120"/>
    </row>
    <row r="13" spans="1:39" s="5" customFormat="1" ht="68.25" customHeight="1" thickBot="1">
      <c r="A13" s="147"/>
      <c r="B13" s="151"/>
      <c r="C13" s="157" t="s">
        <v>213</v>
      </c>
      <c r="D13" s="72" t="s">
        <v>214</v>
      </c>
      <c r="E13" s="104" t="s">
        <v>386</v>
      </c>
      <c r="F13" s="72" t="s">
        <v>215</v>
      </c>
      <c r="G13" s="72" t="s">
        <v>212</v>
      </c>
      <c r="H13" s="79">
        <v>0</v>
      </c>
      <c r="I13" s="80">
        <v>0.1</v>
      </c>
      <c r="J13" s="81">
        <v>0.02</v>
      </c>
      <c r="K13" s="64">
        <f>Q13</f>
        <v>0.02</v>
      </c>
      <c r="L13" s="13"/>
      <c r="M13" s="13"/>
      <c r="N13" s="170"/>
      <c r="O13" s="172"/>
      <c r="P13" s="39" t="s">
        <v>377</v>
      </c>
      <c r="Q13" s="115">
        <f t="shared" si="0"/>
        <v>0.02</v>
      </c>
      <c r="R13" s="13"/>
      <c r="S13" s="13"/>
      <c r="T13" s="8" t="s">
        <v>366</v>
      </c>
      <c r="U13" s="120"/>
    </row>
    <row r="14" spans="1:39" s="5" customFormat="1" ht="104.25" customHeight="1" thickBot="1">
      <c r="A14" s="147"/>
      <c r="B14" s="151"/>
      <c r="C14" s="157"/>
      <c r="D14" s="72" t="s">
        <v>216</v>
      </c>
      <c r="E14" s="104" t="s">
        <v>365</v>
      </c>
      <c r="F14" s="72" t="s">
        <v>215</v>
      </c>
      <c r="G14" s="72" t="s">
        <v>212</v>
      </c>
      <c r="H14" s="82">
        <v>0.9</v>
      </c>
      <c r="I14" s="74">
        <v>0.9</v>
      </c>
      <c r="J14" s="70">
        <v>0</v>
      </c>
      <c r="K14" s="64">
        <f>Q14</f>
        <v>0</v>
      </c>
      <c r="L14" s="13"/>
      <c r="M14" s="13"/>
      <c r="N14" s="170"/>
      <c r="O14" s="172"/>
      <c r="P14" s="39" t="s">
        <v>378</v>
      </c>
      <c r="Q14" s="115">
        <f t="shared" si="0"/>
        <v>0</v>
      </c>
      <c r="R14" s="13"/>
      <c r="S14" s="12" t="s">
        <v>217</v>
      </c>
      <c r="T14" s="8" t="s">
        <v>391</v>
      </c>
      <c r="U14" s="120"/>
    </row>
    <row r="15" spans="1:39" s="5" customFormat="1" ht="99.75" thickBot="1">
      <c r="A15" s="147"/>
      <c r="B15" s="151"/>
      <c r="C15" s="157"/>
      <c r="D15" s="71" t="s">
        <v>218</v>
      </c>
      <c r="E15" s="104" t="s">
        <v>365</v>
      </c>
      <c r="F15" s="71" t="s">
        <v>219</v>
      </c>
      <c r="G15" s="71" t="s">
        <v>220</v>
      </c>
      <c r="H15" s="79">
        <v>0</v>
      </c>
      <c r="I15" s="80">
        <v>0.3</v>
      </c>
      <c r="J15" s="70">
        <v>0</v>
      </c>
      <c r="K15" s="64">
        <f>Q15</f>
        <v>0</v>
      </c>
      <c r="L15" s="13"/>
      <c r="M15" s="13"/>
      <c r="N15" s="170"/>
      <c r="O15" s="172"/>
      <c r="P15" s="39" t="s">
        <v>376</v>
      </c>
      <c r="Q15" s="115">
        <f t="shared" si="0"/>
        <v>0</v>
      </c>
      <c r="R15" s="13"/>
      <c r="S15" s="13"/>
      <c r="T15" s="8" t="s">
        <v>391</v>
      </c>
      <c r="U15" s="120"/>
    </row>
    <row r="16" spans="1:39" s="5" customFormat="1" ht="116.25" thickBot="1">
      <c r="A16" s="147"/>
      <c r="B16" s="151"/>
      <c r="C16" s="76" t="s">
        <v>221</v>
      </c>
      <c r="D16" s="72" t="s">
        <v>222</v>
      </c>
      <c r="E16" s="110" t="s">
        <v>387</v>
      </c>
      <c r="F16" s="71" t="s">
        <v>215</v>
      </c>
      <c r="G16" s="72" t="s">
        <v>212</v>
      </c>
      <c r="H16" s="79">
        <v>0.9</v>
      </c>
      <c r="I16" s="80">
        <v>0.9</v>
      </c>
      <c r="J16" s="83">
        <f>(9*100%)/86</f>
        <v>0.10465116279069768</v>
      </c>
      <c r="K16" s="64">
        <f>Q16</f>
        <v>0.10465116279069768</v>
      </c>
      <c r="L16" s="13"/>
      <c r="M16" s="13"/>
      <c r="N16" s="170"/>
      <c r="O16" s="173"/>
      <c r="P16" s="49"/>
      <c r="Q16" s="115">
        <f t="shared" si="0"/>
        <v>0.10465116279069768</v>
      </c>
      <c r="R16" s="13"/>
      <c r="S16" s="13"/>
      <c r="T16" s="8" t="s">
        <v>390</v>
      </c>
      <c r="U16" s="120"/>
    </row>
    <row r="17" spans="1:21" s="5" customFormat="1" ht="90" customHeight="1" thickBot="1">
      <c r="A17" s="84" t="s">
        <v>223</v>
      </c>
      <c r="B17" s="85" t="s">
        <v>224</v>
      </c>
      <c r="C17" s="86" t="s">
        <v>225</v>
      </c>
      <c r="D17" s="87" t="s">
        <v>226</v>
      </c>
      <c r="E17" s="87" t="s">
        <v>392</v>
      </c>
      <c r="F17" s="87" t="s">
        <v>227</v>
      </c>
      <c r="G17" s="87" t="s">
        <v>228</v>
      </c>
      <c r="H17" s="88">
        <v>0</v>
      </c>
      <c r="I17" s="89">
        <v>0</v>
      </c>
      <c r="J17" s="161" t="s">
        <v>202</v>
      </c>
      <c r="K17" s="156"/>
      <c r="L17" s="13"/>
      <c r="M17" s="13"/>
      <c r="N17" s="113">
        <v>0</v>
      </c>
      <c r="O17" s="113">
        <v>0</v>
      </c>
      <c r="P17" s="49"/>
      <c r="Q17" s="116" t="str">
        <f t="shared" si="0"/>
        <v>NO TIENE METAS ASIGNADAS PARA EL PERIODO</v>
      </c>
      <c r="R17" s="13"/>
      <c r="S17" s="13"/>
      <c r="T17" s="8" t="s">
        <v>289</v>
      </c>
      <c r="U17" s="22"/>
    </row>
    <row r="18" spans="1:21" s="5" customFormat="1" ht="83.25" thickBot="1">
      <c r="A18" s="147" t="s">
        <v>229</v>
      </c>
      <c r="B18" s="151" t="s">
        <v>230</v>
      </c>
      <c r="C18" s="149" t="s">
        <v>231</v>
      </c>
      <c r="D18" s="71" t="s">
        <v>232</v>
      </c>
      <c r="E18" s="174" t="s">
        <v>389</v>
      </c>
      <c r="F18" s="71" t="s">
        <v>233</v>
      </c>
      <c r="G18" s="71" t="s">
        <v>234</v>
      </c>
      <c r="H18" s="72">
        <v>0</v>
      </c>
      <c r="I18" s="78">
        <v>0</v>
      </c>
      <c r="J18" s="161" t="s">
        <v>202</v>
      </c>
      <c r="K18" s="156"/>
      <c r="L18" s="13"/>
      <c r="M18" s="13"/>
      <c r="N18" s="13"/>
      <c r="O18" s="13"/>
      <c r="P18" s="49"/>
      <c r="Q18" s="116" t="str">
        <f t="shared" si="0"/>
        <v>NO TIENE METAS ASIGNADAS PARA EL PERIODO</v>
      </c>
      <c r="R18" s="13"/>
      <c r="S18" s="13"/>
      <c r="T18" s="8" t="s">
        <v>288</v>
      </c>
      <c r="U18" s="119" t="s">
        <v>294</v>
      </c>
    </row>
    <row r="19" spans="1:21" s="5" customFormat="1" ht="49.5" customHeight="1" thickBot="1">
      <c r="A19" s="148"/>
      <c r="B19" s="152"/>
      <c r="C19" s="150"/>
      <c r="D19" s="71" t="s">
        <v>235</v>
      </c>
      <c r="E19" s="175"/>
      <c r="F19" s="72" t="s">
        <v>236</v>
      </c>
      <c r="G19" s="72" t="s">
        <v>237</v>
      </c>
      <c r="H19" s="72">
        <v>0</v>
      </c>
      <c r="I19" s="90">
        <v>2</v>
      </c>
      <c r="J19" s="70">
        <v>2</v>
      </c>
      <c r="K19" s="16">
        <v>1</v>
      </c>
      <c r="L19" s="13"/>
      <c r="M19" s="13"/>
      <c r="N19" s="13"/>
      <c r="O19" s="13"/>
      <c r="P19" s="49"/>
      <c r="Q19" s="115">
        <v>1</v>
      </c>
      <c r="R19" s="13"/>
      <c r="S19" s="12" t="s">
        <v>238</v>
      </c>
      <c r="T19" s="8" t="s">
        <v>288</v>
      </c>
      <c r="U19" s="120"/>
    </row>
    <row r="20" spans="1:21" s="5" customFormat="1" ht="111.75" customHeight="1" thickBot="1">
      <c r="A20" s="148"/>
      <c r="B20" s="152"/>
      <c r="C20" s="76" t="s">
        <v>239</v>
      </c>
      <c r="D20" s="71" t="s">
        <v>240</v>
      </c>
      <c r="E20" s="176"/>
      <c r="F20" s="71" t="s">
        <v>241</v>
      </c>
      <c r="G20" s="71" t="s">
        <v>242</v>
      </c>
      <c r="H20" s="91">
        <v>0</v>
      </c>
      <c r="I20" s="80">
        <v>0.2</v>
      </c>
      <c r="J20" s="81">
        <v>0.1</v>
      </c>
      <c r="K20" s="64">
        <f>Q20</f>
        <v>0.1</v>
      </c>
      <c r="L20" s="13"/>
      <c r="M20" s="13"/>
      <c r="N20" s="111">
        <v>407105277</v>
      </c>
      <c r="O20" s="111">
        <v>0</v>
      </c>
      <c r="P20" s="39" t="s">
        <v>367</v>
      </c>
      <c r="Q20" s="115">
        <f t="shared" si="0"/>
        <v>0.1</v>
      </c>
      <c r="R20" s="13"/>
      <c r="S20" s="12" t="s">
        <v>243</v>
      </c>
      <c r="T20" s="8" t="s">
        <v>379</v>
      </c>
      <c r="U20" s="120"/>
    </row>
    <row r="21" spans="1:21" s="5" customFormat="1" ht="99.75" thickBot="1">
      <c r="A21" s="147" t="s">
        <v>244</v>
      </c>
      <c r="B21" s="151" t="s">
        <v>245</v>
      </c>
      <c r="C21" s="149" t="s">
        <v>246</v>
      </c>
      <c r="D21" s="71" t="s">
        <v>247</v>
      </c>
      <c r="E21" s="72" t="s">
        <v>388</v>
      </c>
      <c r="F21" s="162" t="s">
        <v>241</v>
      </c>
      <c r="G21" s="162" t="s">
        <v>242</v>
      </c>
      <c r="H21" s="177">
        <v>0</v>
      </c>
      <c r="I21" s="178">
        <v>0.2</v>
      </c>
      <c r="J21" s="81">
        <v>1</v>
      </c>
      <c r="K21" s="9">
        <v>1</v>
      </c>
      <c r="L21" s="13"/>
      <c r="M21" s="13"/>
      <c r="N21" s="166">
        <v>55000000</v>
      </c>
      <c r="O21" s="168">
        <v>80000000</v>
      </c>
      <c r="P21" s="49"/>
      <c r="Q21" s="115">
        <f t="shared" si="0"/>
        <v>1</v>
      </c>
      <c r="R21" s="13"/>
      <c r="S21" s="13"/>
      <c r="T21" s="6" t="s">
        <v>380</v>
      </c>
      <c r="U21" s="119" t="s">
        <v>293</v>
      </c>
    </row>
    <row r="22" spans="1:21" s="5" customFormat="1" ht="99.75" thickBot="1">
      <c r="A22" s="147"/>
      <c r="B22" s="151"/>
      <c r="C22" s="150"/>
      <c r="D22" s="71" t="s">
        <v>248</v>
      </c>
      <c r="E22" s="72" t="s">
        <v>388</v>
      </c>
      <c r="F22" s="162"/>
      <c r="G22" s="162"/>
      <c r="H22" s="177"/>
      <c r="I22" s="178"/>
      <c r="J22" s="70">
        <v>0</v>
      </c>
      <c r="K22" s="64">
        <f t="shared" ref="K22:K30" si="1">Q22</f>
        <v>0</v>
      </c>
      <c r="L22" s="13"/>
      <c r="M22" s="13"/>
      <c r="N22" s="167"/>
      <c r="O22" s="169"/>
      <c r="P22" s="49"/>
      <c r="Q22" s="115">
        <f t="shared" si="0"/>
        <v>0</v>
      </c>
      <c r="R22" s="13"/>
      <c r="S22" s="13"/>
      <c r="T22" s="6" t="s">
        <v>380</v>
      </c>
      <c r="U22" s="120"/>
    </row>
    <row r="23" spans="1:21" s="5" customFormat="1" ht="149.25" thickBot="1">
      <c r="A23" s="147"/>
      <c r="B23" s="151"/>
      <c r="C23" s="150"/>
      <c r="D23" s="71" t="s">
        <v>249</v>
      </c>
      <c r="E23" s="72" t="s">
        <v>388</v>
      </c>
      <c r="F23" s="71" t="s">
        <v>250</v>
      </c>
      <c r="G23" s="71" t="s">
        <v>251</v>
      </c>
      <c r="H23" s="92">
        <v>0</v>
      </c>
      <c r="I23" s="80">
        <v>0.6</v>
      </c>
      <c r="J23" s="70">
        <v>42</v>
      </c>
      <c r="K23" s="64">
        <v>0.42</v>
      </c>
      <c r="L23" s="13"/>
      <c r="M23" s="13"/>
      <c r="N23" s="166">
        <v>11499754</v>
      </c>
      <c r="O23" s="166">
        <v>0</v>
      </c>
      <c r="P23" s="39" t="s">
        <v>368</v>
      </c>
      <c r="Q23" s="115">
        <v>0.42</v>
      </c>
      <c r="R23" s="13"/>
      <c r="S23" s="13"/>
      <c r="T23" s="6" t="s">
        <v>380</v>
      </c>
      <c r="U23" s="120"/>
    </row>
    <row r="24" spans="1:21" s="5" customFormat="1" ht="116.25" thickBot="1">
      <c r="A24" s="148"/>
      <c r="B24" s="152"/>
      <c r="C24" s="93" t="s">
        <v>252</v>
      </c>
      <c r="D24" s="72" t="s">
        <v>253</v>
      </c>
      <c r="E24" s="72" t="s">
        <v>388</v>
      </c>
      <c r="F24" s="72" t="s">
        <v>254</v>
      </c>
      <c r="G24" s="72" t="s">
        <v>220</v>
      </c>
      <c r="H24" s="79">
        <v>0.75</v>
      </c>
      <c r="I24" s="80">
        <v>0.75</v>
      </c>
      <c r="J24" s="94">
        <f>2/19</f>
        <v>0.10526315789473684</v>
      </c>
      <c r="K24" s="64">
        <f t="shared" si="1"/>
        <v>0.10526315789473684</v>
      </c>
      <c r="L24" s="13"/>
      <c r="M24" s="13"/>
      <c r="N24" s="167"/>
      <c r="O24" s="167"/>
      <c r="P24" s="39" t="s">
        <v>369</v>
      </c>
      <c r="Q24" s="115">
        <f t="shared" si="0"/>
        <v>0.10526315789473684</v>
      </c>
      <c r="R24" s="13"/>
      <c r="S24" s="13"/>
      <c r="T24" s="6" t="s">
        <v>380</v>
      </c>
      <c r="U24" s="120"/>
    </row>
    <row r="25" spans="1:21" s="5" customFormat="1" ht="248.25" thickBot="1">
      <c r="A25" s="147" t="s">
        <v>255</v>
      </c>
      <c r="B25" s="151" t="s">
        <v>256</v>
      </c>
      <c r="C25" s="149" t="s">
        <v>257</v>
      </c>
      <c r="D25" s="162" t="s">
        <v>258</v>
      </c>
      <c r="E25" s="158" t="s">
        <v>398</v>
      </c>
      <c r="F25" s="71" t="s">
        <v>259</v>
      </c>
      <c r="G25" s="72" t="s">
        <v>260</v>
      </c>
      <c r="H25" s="72">
        <v>1</v>
      </c>
      <c r="I25" s="78">
        <v>2</v>
      </c>
      <c r="J25" s="70">
        <v>0</v>
      </c>
      <c r="K25" s="64">
        <f t="shared" si="1"/>
        <v>0</v>
      </c>
      <c r="L25" s="13"/>
      <c r="M25" s="13"/>
      <c r="N25" s="114">
        <v>0</v>
      </c>
      <c r="O25" s="114">
        <v>0</v>
      </c>
      <c r="P25" s="39" t="s">
        <v>370</v>
      </c>
      <c r="Q25" s="115">
        <f t="shared" si="0"/>
        <v>0</v>
      </c>
      <c r="R25" s="13"/>
      <c r="S25" s="13"/>
      <c r="T25" s="8" t="s">
        <v>381</v>
      </c>
      <c r="U25" s="119" t="s">
        <v>292</v>
      </c>
    </row>
    <row r="26" spans="1:21" s="5" customFormat="1" ht="66">
      <c r="A26" s="147"/>
      <c r="B26" s="151"/>
      <c r="C26" s="149"/>
      <c r="D26" s="163"/>
      <c r="E26" s="159"/>
      <c r="F26" s="71" t="s">
        <v>261</v>
      </c>
      <c r="G26" s="72" t="s">
        <v>262</v>
      </c>
      <c r="H26" s="72">
        <v>0</v>
      </c>
      <c r="I26" s="78">
        <v>6</v>
      </c>
      <c r="J26" s="70">
        <v>0</v>
      </c>
      <c r="K26" s="64">
        <f t="shared" si="1"/>
        <v>0</v>
      </c>
      <c r="L26" s="13"/>
      <c r="M26" s="13"/>
      <c r="N26" s="114">
        <v>0</v>
      </c>
      <c r="O26" s="114">
        <v>0</v>
      </c>
      <c r="P26" s="40" t="s">
        <v>371</v>
      </c>
      <c r="Q26" s="115">
        <f t="shared" si="0"/>
        <v>0</v>
      </c>
      <c r="R26" s="13"/>
      <c r="S26" s="13"/>
      <c r="T26" s="8" t="s">
        <v>381</v>
      </c>
      <c r="U26" s="120"/>
    </row>
    <row r="27" spans="1:21" s="5" customFormat="1" ht="99">
      <c r="A27" s="147"/>
      <c r="B27" s="151"/>
      <c r="C27" s="149"/>
      <c r="D27" s="72" t="s">
        <v>263</v>
      </c>
      <c r="E27" s="160"/>
      <c r="F27" s="71" t="s">
        <v>264</v>
      </c>
      <c r="G27" s="72" t="s">
        <v>265</v>
      </c>
      <c r="H27" s="72">
        <v>3</v>
      </c>
      <c r="I27" s="78">
        <v>4</v>
      </c>
      <c r="J27" s="70">
        <v>0</v>
      </c>
      <c r="K27" s="64">
        <f t="shared" si="1"/>
        <v>0</v>
      </c>
      <c r="L27" s="13"/>
      <c r="M27" s="13"/>
      <c r="N27" s="43">
        <v>0</v>
      </c>
      <c r="O27" s="43">
        <v>0</v>
      </c>
      <c r="P27" s="23" t="s">
        <v>372</v>
      </c>
      <c r="Q27" s="117">
        <f t="shared" si="0"/>
        <v>0</v>
      </c>
      <c r="R27" s="13"/>
      <c r="S27" s="13"/>
      <c r="T27" s="8" t="s">
        <v>381</v>
      </c>
      <c r="U27" s="120"/>
    </row>
    <row r="28" spans="1:21" s="5" customFormat="1" ht="218.25" customHeight="1" thickBot="1">
      <c r="A28" s="75" t="s">
        <v>266</v>
      </c>
      <c r="B28" s="65" t="s">
        <v>267</v>
      </c>
      <c r="C28" s="93" t="s">
        <v>268</v>
      </c>
      <c r="D28" s="72" t="s">
        <v>269</v>
      </c>
      <c r="E28" s="72" t="s">
        <v>400</v>
      </c>
      <c r="F28" s="72" t="s">
        <v>270</v>
      </c>
      <c r="G28" s="72" t="s">
        <v>271</v>
      </c>
      <c r="H28" s="72">
        <v>2</v>
      </c>
      <c r="I28" s="95">
        <v>3</v>
      </c>
      <c r="J28" s="70">
        <v>0</v>
      </c>
      <c r="K28" s="64">
        <f t="shared" si="1"/>
        <v>0</v>
      </c>
      <c r="L28" s="13"/>
      <c r="M28" s="13"/>
      <c r="N28" s="112">
        <v>200000000</v>
      </c>
      <c r="O28" s="112">
        <v>0</v>
      </c>
      <c r="P28" s="39" t="s">
        <v>402</v>
      </c>
      <c r="Q28" s="115">
        <f t="shared" si="0"/>
        <v>0</v>
      </c>
      <c r="R28" s="13"/>
      <c r="S28" s="13"/>
      <c r="T28" s="8" t="s">
        <v>401</v>
      </c>
      <c r="U28" s="22"/>
    </row>
    <row r="29" spans="1:21" s="5" customFormat="1" ht="163.5" customHeight="1" thickBot="1">
      <c r="A29" s="75" t="s">
        <v>272</v>
      </c>
      <c r="B29" s="65" t="s">
        <v>273</v>
      </c>
      <c r="C29" s="76" t="s">
        <v>274</v>
      </c>
      <c r="D29" s="71" t="s">
        <v>275</v>
      </c>
      <c r="E29" s="110" t="s">
        <v>399</v>
      </c>
      <c r="F29" s="71" t="s">
        <v>276</v>
      </c>
      <c r="G29" s="96" t="s">
        <v>277</v>
      </c>
      <c r="H29" s="79">
        <v>0.7</v>
      </c>
      <c r="I29" s="80">
        <v>0.75</v>
      </c>
      <c r="J29" s="81">
        <v>0.73</v>
      </c>
      <c r="K29" s="64">
        <f t="shared" si="1"/>
        <v>0.73</v>
      </c>
      <c r="L29" s="13"/>
      <c r="M29" s="13"/>
      <c r="N29" s="112">
        <v>189911530</v>
      </c>
      <c r="O29" s="112">
        <v>0</v>
      </c>
      <c r="P29" s="39" t="s">
        <v>373</v>
      </c>
      <c r="Q29" s="115">
        <f t="shared" si="0"/>
        <v>0.73</v>
      </c>
      <c r="R29" s="13"/>
      <c r="S29" s="13"/>
      <c r="T29" s="6" t="s">
        <v>382</v>
      </c>
      <c r="U29" s="22" t="s">
        <v>291</v>
      </c>
    </row>
    <row r="30" spans="1:21" s="5" customFormat="1" ht="99.75" thickBot="1">
      <c r="A30" s="97" t="s">
        <v>278</v>
      </c>
      <c r="B30" s="98" t="s">
        <v>279</v>
      </c>
      <c r="C30" s="99" t="s">
        <v>279</v>
      </c>
      <c r="D30" s="100" t="s">
        <v>280</v>
      </c>
      <c r="E30" s="100" t="s">
        <v>404</v>
      </c>
      <c r="F30" s="100" t="s">
        <v>281</v>
      </c>
      <c r="G30" s="101" t="s">
        <v>282</v>
      </c>
      <c r="H30" s="102">
        <v>0.4</v>
      </c>
      <c r="I30" s="103">
        <v>0.6</v>
      </c>
      <c r="J30" s="81">
        <v>0.05</v>
      </c>
      <c r="K30" s="64">
        <f t="shared" si="1"/>
        <v>0.05</v>
      </c>
      <c r="L30" s="13"/>
      <c r="M30" s="13"/>
      <c r="N30" s="112">
        <v>0</v>
      </c>
      <c r="O30" s="112">
        <v>0</v>
      </c>
      <c r="P30" s="39" t="s">
        <v>374</v>
      </c>
      <c r="Q30" s="115">
        <f t="shared" si="0"/>
        <v>0.05</v>
      </c>
      <c r="R30" s="13"/>
      <c r="S30" s="13"/>
      <c r="T30" s="8" t="s">
        <v>383</v>
      </c>
      <c r="U30" s="22" t="s">
        <v>290</v>
      </c>
    </row>
  </sheetData>
  <mergeCells count="65">
    <mergeCell ref="C1:O1"/>
    <mergeCell ref="P1:U1"/>
    <mergeCell ref="E2:E4"/>
    <mergeCell ref="N21:N22"/>
    <mergeCell ref="N23:N24"/>
    <mergeCell ref="O21:O22"/>
    <mergeCell ref="O23:O24"/>
    <mergeCell ref="N11:N16"/>
    <mergeCell ref="O11:O16"/>
    <mergeCell ref="E18:E20"/>
    <mergeCell ref="H21:H22"/>
    <mergeCell ref="I21:I22"/>
    <mergeCell ref="F21:F22"/>
    <mergeCell ref="G21:G22"/>
    <mergeCell ref="J9:K9"/>
    <mergeCell ref="J10:K10"/>
    <mergeCell ref="E25:E27"/>
    <mergeCell ref="J17:K17"/>
    <mergeCell ref="A18:A20"/>
    <mergeCell ref="B18:B20"/>
    <mergeCell ref="C18:C19"/>
    <mergeCell ref="J18:K18"/>
    <mergeCell ref="A25:A27"/>
    <mergeCell ref="B25:B27"/>
    <mergeCell ref="C25:C27"/>
    <mergeCell ref="D25:D26"/>
    <mergeCell ref="A21:A24"/>
    <mergeCell ref="B21:B24"/>
    <mergeCell ref="C21:C23"/>
    <mergeCell ref="D9:D10"/>
    <mergeCell ref="A11:A16"/>
    <mergeCell ref="B11:B16"/>
    <mergeCell ref="C11:C12"/>
    <mergeCell ref="J12:K12"/>
    <mergeCell ref="C13:C15"/>
    <mergeCell ref="A6:A7"/>
    <mergeCell ref="C6:C7"/>
    <mergeCell ref="A9:A10"/>
    <mergeCell ref="B9:B10"/>
    <mergeCell ref="C9:C10"/>
    <mergeCell ref="T2:T4"/>
    <mergeCell ref="J3:J4"/>
    <mergeCell ref="L3:M3"/>
    <mergeCell ref="N3:O3"/>
    <mergeCell ref="K2:K4"/>
    <mergeCell ref="L2:O2"/>
    <mergeCell ref="P2:P4"/>
    <mergeCell ref="Q2:Q4"/>
    <mergeCell ref="R2:R4"/>
    <mergeCell ref="S2:S4"/>
    <mergeCell ref="U6:U7"/>
    <mergeCell ref="U2:U4"/>
    <mergeCell ref="U25:U27"/>
    <mergeCell ref="U21:U24"/>
    <mergeCell ref="U18:U20"/>
    <mergeCell ref="U11:U16"/>
    <mergeCell ref="U9:U10"/>
    <mergeCell ref="G2:G4"/>
    <mergeCell ref="H2:H4"/>
    <mergeCell ref="I2:I4"/>
    <mergeCell ref="A2:A4"/>
    <mergeCell ref="B2:B4"/>
    <mergeCell ref="C2:C4"/>
    <mergeCell ref="D2:D4"/>
    <mergeCell ref="F2:F4"/>
  </mergeCells>
  <hyperlinks>
    <hyperlink ref="U25" r:id="rId1"/>
    <hyperlink ref="U21" r:id="rId2"/>
    <hyperlink ref="U18" r:id="rId3"/>
    <hyperlink ref="U11" r:id="rId4"/>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MISIONAL</vt:lpstr>
      <vt:lpstr>INSTITUCIONAL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2024-11-15T21:35:04Z</dcterms:created>
  <dcterms:modified xsi:type="dcterms:W3CDTF">2025-01-24T15:50:23Z</dcterms:modified>
</cp:coreProperties>
</file>