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689" activeTab="0"/>
  </bookViews>
  <sheets>
    <sheet name="RESUMEN  AÑO  2020" sheetId="1" r:id="rId1"/>
    <sheet name="GESTIÓN DEL RIESGO" sheetId="2" r:id="rId2"/>
    <sheet name="RACIONALIZACIÓN TRÁMITES" sheetId="3" r:id="rId3"/>
    <sheet name="ATENCION AL CIUDADANO" sheetId="4" r:id="rId4"/>
    <sheet name="RENDICION CUENTAS " sheetId="5" r:id="rId5"/>
    <sheet name="Mecan Trans y Acc Informacion" sheetId="6" r:id="rId6"/>
    <sheet name="PARTICIPACIÓN CIUDADANA" sheetId="7" r:id="rId7"/>
  </sheets>
  <definedNames>
    <definedName name="fijo1">'RENDICION CUENTAS '!$K$11</definedName>
    <definedName name="FIJO10">'ATENCION AL CIUDADANO'!$H$21</definedName>
    <definedName name="FIJO13">'Mecan Trans y Acc Informacion'!$I$16</definedName>
    <definedName name="FIJO14">'Mecan Trans y Acc Informacion'!$I$18</definedName>
    <definedName name="FIJO15">'Mecan Trans y Acc Informacion'!$I$21</definedName>
    <definedName name="FIJO2">'RENDICION CUENTAS '!$K$17</definedName>
    <definedName name="FIJO20">'Mecan Trans y Acc Informacion'!$I$7</definedName>
    <definedName name="FIJO3">'RENDICION CUENTAS '!$K$22</definedName>
    <definedName name="FIJO4">'RENDICION CUENTAS '!$K$25</definedName>
    <definedName name="FIJO6">'ATENCION AL CIUDADANO'!$H$9</definedName>
    <definedName name="FIJO7">'ATENCION AL CIUDADANO'!$H$11</definedName>
    <definedName name="FIJO8">'ATENCION AL CIUDADANO'!$H$15</definedName>
    <definedName name="FIJO9">'ATENCION AL CIUDADANO'!$H$19</definedName>
    <definedName name="ww">'ATENCION AL CIUDADANO'!$H$10</definedName>
    <definedName name="www">'ATENCION AL CIUDADANO'!$H$14</definedName>
  </definedNames>
  <calcPr fullCalcOnLoad="1"/>
</workbook>
</file>

<file path=xl/comments5.xml><?xml version="1.0" encoding="utf-8"?>
<comments xmlns="http://schemas.openxmlformats.org/spreadsheetml/2006/main">
  <authors>
    <author>Phantom</author>
  </authors>
  <commentList>
    <comment ref="J17" authorId="0">
      <text>
        <r>
          <rPr>
            <b/>
            <sz val="9"/>
            <rFont val="Tahoma"/>
            <family val="2"/>
          </rPr>
          <t>Phantom:</t>
        </r>
        <r>
          <rPr>
            <sz val="9"/>
            <rFont val="Tahoma"/>
            <family val="2"/>
          </rPr>
          <t xml:space="preserve">
¿Cuándo estimas conveniente hacerlo?[ consultar con la rectora. Creería </t>
        </r>
      </text>
    </comment>
  </commentList>
</comments>
</file>

<file path=xl/sharedStrings.xml><?xml version="1.0" encoding="utf-8"?>
<sst xmlns="http://schemas.openxmlformats.org/spreadsheetml/2006/main" count="805" uniqueCount="451">
  <si>
    <t>Subcomponente / procesos</t>
  </si>
  <si>
    <t>META O PRODUCTO</t>
  </si>
  <si>
    <t>RESPONSABLE</t>
  </si>
  <si>
    <t xml:space="preserve">FORMATO PLAN ANTICORRUPCION Y DE ATENCION AL  CIUDADANO </t>
  </si>
  <si>
    <t>ENTIDAD:</t>
  </si>
  <si>
    <t>VIGENCIA</t>
  </si>
  <si>
    <t>INSTITUTO NACIONAL DE FORMACION TECNICA PROFESIONAL "INFOTEP"</t>
  </si>
  <si>
    <t>Planeación</t>
  </si>
  <si>
    <t>COMPONENTE   4</t>
  </si>
  <si>
    <t xml:space="preserve">ATENCION AL CIUDADANO </t>
  </si>
  <si>
    <t>Elaborar periódicamente informes de PQRSD para identificar oportunidades de mejora en la prestación de los servicios.</t>
  </si>
  <si>
    <t>Caracterizar a los ciudadanos - usuarios - grupos de interés y revisar la pertinencia de la oferta, canales, mecanismos de información y comunicación empleados por la entidad.</t>
  </si>
  <si>
    <t>1.1</t>
  </si>
  <si>
    <t>2.1</t>
  </si>
  <si>
    <t>3.1</t>
  </si>
  <si>
    <t>4.1</t>
  </si>
  <si>
    <t>5.1</t>
  </si>
  <si>
    <t>1.2</t>
  </si>
  <si>
    <t>2.3</t>
  </si>
  <si>
    <t>3.2</t>
  </si>
  <si>
    <t>Vicerectoria Administrativa</t>
  </si>
  <si>
    <t>2.5</t>
  </si>
  <si>
    <t>Establecer indicadores (encuestas) que permitan medir el desempeño de los canales de atención y consolidar estadísticas sobre tiempos de espera, tiempos de atención y cantidad de ciudadanos atendidos</t>
  </si>
  <si>
    <t>Plan de Incentivos Ejecutado</t>
  </si>
  <si>
    <t>3.3.</t>
  </si>
  <si>
    <t>3.4.</t>
  </si>
  <si>
    <t>Promover espacios para fortalecer la cultura de servicio al interior de las entidades.</t>
  </si>
  <si>
    <t>Personal de atención permanente</t>
  </si>
  <si>
    <t>Tablero de indicadores establecidos</t>
  </si>
  <si>
    <t>Realizar cursos o talleres para fortalecer las competencias de los servidores públicos que atienden directamente a los ciudadanos a través de procesos de cualificación.</t>
  </si>
  <si>
    <t>Establecer un sistema de incentivos monetarios y no monetarios, para destacar el desempeño del personal de carrera administrativa en relación al servicio prestado al ciudadano.</t>
  </si>
  <si>
    <t>Realizar dos (2) acciones para promover la cultura del servicio ciudadano</t>
  </si>
  <si>
    <t>Dos talleres o cursos de competencias en atención al ciudadano</t>
  </si>
  <si>
    <t>4.2</t>
  </si>
  <si>
    <t>5.2</t>
  </si>
  <si>
    <t>Subcomponente  1
Estructura administrativa y Direccionamiento estratégico</t>
  </si>
  <si>
    <t>Subcomponente  2
Fortalecimiento de los canales de atención</t>
  </si>
  <si>
    <t>Subcomponente  3
Talento Humano</t>
  </si>
  <si>
    <t>Incentivos definidos</t>
  </si>
  <si>
    <t>Subcomponente  4
Normativo y procedimental</t>
  </si>
  <si>
    <t>Subcomponente   5
Relacionamiento con el ciudadano</t>
  </si>
  <si>
    <t>Realizar la evaluación de la percepción del usuario sobre la atención al ciduadano por parte de la entidad.</t>
  </si>
  <si>
    <t>Diseñar, implementar y adoptar por resolución la evaluación / encuesta de percepción y/o medición de satisfacción del usuario</t>
  </si>
  <si>
    <t xml:space="preserve">Capacitación en las normas NTC 6047 </t>
  </si>
  <si>
    <t xml:space="preserve">Una Capacitación de NTC 6047 </t>
  </si>
  <si>
    <t>Actualizar el plan de implementación de instrumentos y herramientas para garantizar la accesibilidad a la páginas web   de INFOTEP (Implementación de la NTC 5854 y Convertic).</t>
  </si>
  <si>
    <t>Capacitar en forma permanente al responsable de  la atención al ciudadano</t>
  </si>
  <si>
    <t xml:space="preserve">
Realizar seguimiento para la mejora continua de la herramienta para el manejo y control del servicio prestado al ciudadano</t>
  </si>
  <si>
    <t>Vicerectoria Administrativa y Financiera</t>
  </si>
  <si>
    <t>Herramienta de atencion al ciudadano  en funcionamiento con mejoras</t>
  </si>
  <si>
    <t>Plan de Implementación actualizado</t>
  </si>
  <si>
    <t>Ejecutar el Plan de Incentivos de la Institución</t>
  </si>
  <si>
    <t>Documento de Caracterización de ciudadanos</t>
  </si>
  <si>
    <t>Vicerectoría Administrativa y Financiera</t>
  </si>
  <si>
    <t>Divulgar y ejecutar la política de protección de datos personales.</t>
  </si>
  <si>
    <t>Sistemas</t>
  </si>
  <si>
    <t>PERIODICIDAD</t>
  </si>
  <si>
    <t>UNA VEZ AL AÑO</t>
  </si>
  <si>
    <t>PERMANENTE</t>
  </si>
  <si>
    <t>SEMESTRAL</t>
  </si>
  <si>
    <t>Cada vez que se preste la atención</t>
  </si>
  <si>
    <t xml:space="preserve">Talento Humano </t>
  </si>
  <si>
    <t>Realizar 4 informes de PQRSD</t>
  </si>
  <si>
    <t xml:space="preserve">TRIMESTRAL </t>
  </si>
  <si>
    <t xml:space="preserve">Política de Protección de Datos divulgada y apropiada </t>
  </si>
  <si>
    <t xml:space="preserve">Informe de ka evaluación de percepción </t>
  </si>
  <si>
    <t>Informes de medición de satisfacción del usuario de las áreas  Académica, Bienestar, Investigación</t>
  </si>
  <si>
    <t>Académica, Bienestar e investigación, Calidad</t>
  </si>
  <si>
    <t>Vicerrectoria Administrativa y Financiera - Calidad</t>
  </si>
  <si>
    <t>FORMATO PLAN GESTION DEL RIESGO DE CORRUPCIÓN</t>
  </si>
  <si>
    <t>INSTITUTO NACIONAL DE FORMACIÓN TÉCNICA PROFESIONAL "INFOTEP"</t>
  </si>
  <si>
    <t>FECHA DE CONSOLIDACIÓN</t>
  </si>
  <si>
    <t>ENERO 30 DE 2020</t>
  </si>
  <si>
    <t xml:space="preserve">COMPONENTE </t>
  </si>
  <si>
    <t xml:space="preserve">GESTIÓN DEL RIESGO </t>
  </si>
  <si>
    <t>ACTIVIDADES</t>
  </si>
  <si>
    <t xml:space="preserve">Subcomponente  / proceso 1                                                    Política de Administración del Riesgos </t>
  </si>
  <si>
    <t>Socialización del Manual de Riesgos</t>
  </si>
  <si>
    <t>Implementación de las actividades del manual de riesgos.</t>
  </si>
  <si>
    <t xml:space="preserve">Planeación </t>
  </si>
  <si>
    <t xml:space="preserve">Seguimiento a la Política de Riesgos </t>
  </si>
  <si>
    <t>Informe de seguimiento de la política de administración del riesgos.</t>
  </si>
  <si>
    <t>TRIMESTRAL</t>
  </si>
  <si>
    <t>Subcomponente  / proceso 2            Construccion del Mapa de riesgos de Corrupcion</t>
  </si>
  <si>
    <t>Identificación de los riesgos de corrupción, acorde con la último seguimiento</t>
  </si>
  <si>
    <t>Presentación de las actas y asistencia</t>
  </si>
  <si>
    <t>2.2</t>
  </si>
  <si>
    <t>Identificación en la Matriz de Riesgos de Corrupción, acorde con los encontrados en cada proceso</t>
  </si>
  <si>
    <t>Matriz de riesgos de corrupción diligencia</t>
  </si>
  <si>
    <t>Evaluación de los Riesgos de Corrupción</t>
  </si>
  <si>
    <t>Formato para identificar el impacto</t>
  </si>
  <si>
    <t>Matriz de riesgo inherente</t>
  </si>
  <si>
    <t>Valoración de controles</t>
  </si>
  <si>
    <t>Matriz de riesgo residual</t>
  </si>
  <si>
    <t>Subcomponente  / proceso 1                                       Consulta  y  Divulgación</t>
  </si>
  <si>
    <t>Socializar al interior de la Entidad y con la ciudadanía el Mapa de Riesgos y retroalimentar a traves de sus observaciones y sugerencias</t>
  </si>
  <si>
    <t xml:space="preserve">Publicación  Mapa de Riesgos de corrupcion  para  Observaciones de la Comunidad </t>
  </si>
  <si>
    <t>Mapa de Riesgos socializado, retroalimentado  y Publicado en Página Web.</t>
  </si>
  <si>
    <t>Subcomponente  / proceso 1                                      Monitoreo  y  Revisión</t>
  </si>
  <si>
    <t>Elaborar informe de monitoreo y revisión del mapa de riesgo</t>
  </si>
  <si>
    <t>Informes o Actas de Monitoreo y Revisión  por parte de los Dueños de los procesos</t>
  </si>
  <si>
    <t xml:space="preserve">Lideres  de Procesos </t>
  </si>
  <si>
    <t xml:space="preserve">Subcomponente  / proceso 1                                            Seguimiento </t>
  </si>
  <si>
    <t xml:space="preserve">Verificar y evaluar el seguimiento y control del Mapa de Riesgos de Corrupción </t>
  </si>
  <si>
    <t xml:space="preserve">Informes de evaluación del Mapa de Riesgos </t>
  </si>
  <si>
    <t>Control Interno</t>
  </si>
  <si>
    <t>PLAN ANTICORRUPCIÓN Y DE PARTICIPACIÓN CIUDADANA</t>
  </si>
  <si>
    <t>COMPONENTE   6</t>
  </si>
  <si>
    <t>PARTICIPACIÓN CIUDADANA</t>
  </si>
  <si>
    <t>TEMATICA PARA LA PARTICIPACIÓN</t>
  </si>
  <si>
    <t>GRUPO DE INTERES</t>
  </si>
  <si>
    <t>ACTIVIDAD</t>
  </si>
  <si>
    <t>OBJETIVO</t>
  </si>
  <si>
    <t>DESCRIPCIÓN</t>
  </si>
  <si>
    <t xml:space="preserve">Encuesta de Satisfacción </t>
  </si>
  <si>
    <t>Estudiantes</t>
  </si>
  <si>
    <t xml:space="preserve">Encuesta </t>
  </si>
  <si>
    <t>Medir la percepción de los estudiantes en cuento a los servicios prestados, y a partir de allá aplicar acciones de mejoras contando con los resultados del diagnóstico.</t>
  </si>
  <si>
    <t>Evaluación Académica</t>
  </si>
  <si>
    <t>Gestión Académica</t>
  </si>
  <si>
    <t>Servicios de bienestar (Gimnasio, Servicios de Psicología y Egresados)</t>
  </si>
  <si>
    <t>Gym Mensual</t>
  </si>
  <si>
    <t>Bienestar Universitario</t>
  </si>
  <si>
    <t>Psicología cada vez que se presta el servicio</t>
  </si>
  <si>
    <t>Egresado una vez al año</t>
  </si>
  <si>
    <t>Encuesta de Satisfacción para los servicios de investigación</t>
  </si>
  <si>
    <t>Gremios y Sector Productivo</t>
  </si>
  <si>
    <t>Encuesta</t>
  </si>
  <si>
    <t xml:space="preserve">Medir el nivel de satisfacción de los clientes o usuarios (Gremios y Sector Productivo) de los servicios de investigación </t>
  </si>
  <si>
    <t>Servicios de investigación</t>
  </si>
  <si>
    <t>Cada vez que se preste el servicio o investigación que se realice</t>
  </si>
  <si>
    <t>Investigación</t>
  </si>
  <si>
    <t>Conversatorio con egresados</t>
  </si>
  <si>
    <t xml:space="preserve">Estudiantes </t>
  </si>
  <si>
    <t>Convocatoria</t>
  </si>
  <si>
    <t xml:space="preserve">Promover la participación de estudiantes en la actualización del Proyecto Educativo Institucional – PEI y la formulación de las políticas del egresado </t>
  </si>
  <si>
    <t>Identificar aspectos relevantes y estratégicos para la actualización del PEI</t>
  </si>
  <si>
    <t>ANUAL</t>
  </si>
  <si>
    <t>Conversatorio con padres de familia y estudiantes</t>
  </si>
  <si>
    <t>Padres de familia y Estudiantes</t>
  </si>
  <si>
    <t>Dialogo</t>
  </si>
  <si>
    <t>Conocer las inquietudes de los padres de familia y estudiantes para socializarle los avances en la gestión académica y los procesos de articulación</t>
  </si>
  <si>
    <t xml:space="preserve">Socializarle los avance de la gestión institucional, avances en proceso de articulación y conocer inquietudes </t>
  </si>
  <si>
    <t xml:space="preserve">Extensión - Articulación </t>
  </si>
  <si>
    <t>Foros Temático</t>
  </si>
  <si>
    <t>Comunidad, Estudiantes Administrativos, Docentes, Egresados</t>
  </si>
  <si>
    <t>Foros</t>
  </si>
  <si>
    <t>Exponer temas de interés y sobre alguna problemática que afecte a la comunidad institucional isleña y a la ciudadanía</t>
  </si>
  <si>
    <t>Realizar foros temáticos en el que se proponen y se debaten temas de interés frente a la ciudadanía</t>
  </si>
  <si>
    <t>Extensión – Proyección social</t>
  </si>
  <si>
    <t>Audiencia Publica</t>
  </si>
  <si>
    <t>comunidad Infotep y ciudadanía</t>
  </si>
  <si>
    <t xml:space="preserve"> Rendir cuenta a la comunidad Infotep SAI y ciudadanía sobre los resultados de la gestión</t>
  </si>
  <si>
    <t>Rectoría</t>
  </si>
  <si>
    <t>Gestión Institucional por medios</t>
  </si>
  <si>
    <t>Comunidad local</t>
  </si>
  <si>
    <t>Estrategias de publicidad</t>
  </si>
  <si>
    <t>Informar a la opinión  publica temas de interés sobre la institución</t>
  </si>
  <si>
    <t>Informar a través de los diferentes medios  de comunicación (Página web, redes sociales, carteleras institucionales, entre otros) a nivel local, los avances de la gestión y temas de actual interés a la ciudadanía</t>
  </si>
  <si>
    <t>BIMENSUAL</t>
  </si>
  <si>
    <t>Todos los procesos misionales</t>
  </si>
  <si>
    <t xml:space="preserve">ESTRATEGIA: RENDICIÓN DE CUENTAS
</t>
  </si>
  <si>
    <t>Entidad:  Instituto Nacional de Formación Tecnica Profesional de San Andrés y Providencia Islas</t>
  </si>
  <si>
    <t>Sector:  Educación</t>
  </si>
  <si>
    <t>FECHA DE CONSOLIDACIÓN ENERO 30 DE 2020</t>
  </si>
  <si>
    <t>El Instituto Nacional de Formación Técnica Profesional de Sandrés y Providencia, en cumplimiento de lo establecido en la Constitución Política, la ley y demás normas vigentes relacionadas con los procesos de Rendición de Cuentas a la Ciudadanía del año 2020 contínuamente desarrollará acciones tendientes a informar del desarrollo de su gestión a la ciudaddanía, así como incentivar la participación ciudadana en diferentes escenarios y a través de diferentes medios, tales como; Audiencias Públicas de Rendición de Cuentas, Respuesta a consultas de la ciudadanía, Página en internet, Ferias de servicios, redes sociales, entre otros.</t>
  </si>
  <si>
    <t xml:space="preserve">    </t>
  </si>
  <si>
    <t>SUBCOMPONENTE</t>
  </si>
  <si>
    <t>RECURSOS</t>
  </si>
  <si>
    <t>Subcomponente 1. Información de la calidad y lenguaje comprensible</t>
  </si>
  <si>
    <t>Publicar la Información mínima establecida en la ley 1712 de 2014 y decreto 103 de 2015</t>
  </si>
  <si>
    <t>Página Web</t>
  </si>
  <si>
    <t>Información publicada en el link de transparencia de la página web del INFOTEP</t>
  </si>
  <si>
    <t>Los líderes responsables de publicar información - Sistemas</t>
  </si>
  <si>
    <t>4 Profesionales</t>
  </si>
  <si>
    <t>$5.000.000,oo</t>
  </si>
  <si>
    <t>Correos electrónicos, invitaciones físicas, llamadas telefónicas, auditorio, presentación power point de la rendición de cuentas, video beam y portátil, formato de preguntas e inquietudes de la rendición de cuentas y planilla de asistencia al evento.</t>
  </si>
  <si>
    <t>Mantener actualizada la página web de la institución</t>
  </si>
  <si>
    <t>Página Web del INFOTEP actualizada</t>
  </si>
  <si>
    <t xml:space="preserve">Todos los Procesos </t>
  </si>
  <si>
    <t>1.3</t>
  </si>
  <si>
    <t>Publicar la evaluación de la estrategia de rendición de cuentas 2017</t>
  </si>
  <si>
    <t>Página Web, Carteleras</t>
  </si>
  <si>
    <t>Informe de rendición de cuentas del INFOTEP publicado</t>
  </si>
  <si>
    <t>1 Profesional y 1 Técnico</t>
  </si>
  <si>
    <t>$2.000.000,oo</t>
  </si>
  <si>
    <t>Servidor Web (Hosting), Conectividad, Programas de diseño. - NUEVA PAGINA WEB RESTRUCTURADA.</t>
  </si>
  <si>
    <t>1.4</t>
  </si>
  <si>
    <t>Realizar y publicar la caracterización de usuarios de otros grupos de valor</t>
  </si>
  <si>
    <t>Documento de caracterización de usuarios publicado en la página web</t>
  </si>
  <si>
    <t xml:space="preserve"> Vicerrectoría Administrativa y Financiera - Web Master</t>
  </si>
  <si>
    <t>3 profesionales</t>
  </si>
  <si>
    <t>Informe de caracterización de usuarios, Página Web, Servidor Web (Hosting)</t>
  </si>
  <si>
    <t>1.5</t>
  </si>
  <si>
    <t>"Plan para realizar el proceso de rendición de cuentas, por medio de los siguientes espacios como lo son la página web, boletines, correos, carteleras y demás medios acorde con la caracterización de usuarios, para los diferentes espacios habilitados para rendir cuentas de la gestión de la Institución.</t>
  </si>
  <si>
    <t>Informe de construcción de los espacio de rendición de cuentas</t>
  </si>
  <si>
    <t>Vicerrectoría Administrativa y Financiera y Vicerrectoría Acádemica</t>
  </si>
  <si>
    <t>1.6.</t>
  </si>
  <si>
    <t>Realizar como mínimo seis (6) publicaciones en las carteleras institucionales los avances en la gestión interna</t>
  </si>
  <si>
    <t>Carteleras institucionales</t>
  </si>
  <si>
    <t>6 Publicaciones que evidencien la gestión interna</t>
  </si>
  <si>
    <t>Todos los Procesos</t>
  </si>
  <si>
    <t>Subcomponente 2. Diálogo de doble vía con la ciudadanía y sus organizaciones</t>
  </si>
  <si>
    <t>2.1.</t>
  </si>
  <si>
    <t>Convocar a los grupos interés para participar en consultas, dialogos o evaluación de la gestión institucional</t>
  </si>
  <si>
    <t>Correo electrónico, encuesta, redes sociales</t>
  </si>
  <si>
    <t xml:space="preserve">Convocatoria realizada
</t>
  </si>
  <si>
    <t>5 profesionales y 1 auxiliar</t>
  </si>
  <si>
    <t>$3.000.000,oo</t>
  </si>
  <si>
    <t>Material de divulgación con la informaciónd de la institución, transporte, equipos, mesas, sillas, etc.</t>
  </si>
  <si>
    <t>2.2.</t>
  </si>
  <si>
    <t>Realizar audiencia pública de resultados de la gestión año 2019</t>
  </si>
  <si>
    <t>Presencial</t>
  </si>
  <si>
    <t>1 Audiencia pública de rendición</t>
  </si>
  <si>
    <t>4 profesionales</t>
  </si>
  <si>
    <t>Preguntar a la rectora cuánto recurso le va a asignar.</t>
  </si>
  <si>
    <t>Informe de gestión 2017, Página web, citación presencial, planillas de asistencia, presentación de la rendición de cuenta, video beam, portátil, formato de preguntas e inquietudes de la rendición de cuentas, material de divulgación con la información de la institución, equipos, mesas, sillas, etc.</t>
  </si>
  <si>
    <t>2.3.</t>
  </si>
  <si>
    <t>Realizar una (1) rendición de cuentas de las áreas misionales (coordinación académica, extensión y educación continua, internacionalización  y proyección social, investigación)</t>
  </si>
  <si>
    <t>Página Web
Buzones</t>
  </si>
  <si>
    <t>1 ejercicio de Rendición de cuentas académico realizado</t>
  </si>
  <si>
    <t>Vicerrectoría Académica, Rectoria, Planeación</t>
  </si>
  <si>
    <t>8 Profesionales</t>
  </si>
  <si>
    <t xml:space="preserve">  </t>
  </si>
  <si>
    <t>Internet, puesto de trabajo, computador, video beam, auditorío, página web, micrófono, listas de asistencia,etc.</t>
  </si>
  <si>
    <t>2.4.</t>
  </si>
  <si>
    <t>Realizar tres (3) conversatorios:                                     1. Funcionarios: Como aporto yo a la ciudadania y como podriamos mejorar.
2. Contratistas: Desde mi trabajo aporto al Plan de Desarrollo Institucional?
3. Docentes y Catedráticos: Como me ven mis estudiantes y cual es el impacto que causo en ellos</t>
  </si>
  <si>
    <t>Página Web, Correo Electrónico</t>
  </si>
  <si>
    <t>Conversatorios Temáticos</t>
  </si>
  <si>
    <t>CUATRIMESTRAL</t>
  </si>
  <si>
    <t>12 profesionales</t>
  </si>
  <si>
    <t>3.1.</t>
  </si>
  <si>
    <t>Sensibilizar  e invitar a los  grupos de interes y de valor  hacia la cultura de rendición de cuentas y a participar en estos espacios.</t>
  </si>
  <si>
    <t>Virtual</t>
  </si>
  <si>
    <t>1 sensibilización  durante la vigencia / invitación a  los grupos de interés a participar de los espacios de rendición de cuentas (debe ser de forma constante)</t>
  </si>
  <si>
    <t xml:space="preserve">Rectoria </t>
  </si>
  <si>
    <t>1 técnico y 1 profesional</t>
  </si>
  <si>
    <t>Recursos tecnológicos y página web</t>
  </si>
  <si>
    <t>3.2.</t>
  </si>
  <si>
    <t>Brindar respuesta a las inquietudes sobre la información expuesta en los espacios de rendición de cuentas</t>
  </si>
  <si>
    <t>Presencial, Virtual</t>
  </si>
  <si>
    <t>1 Informe sobre respuestas a todas las inquietudes planteadas por los grupos de interes en los diferentes espacios de dialogo</t>
  </si>
  <si>
    <t>Líderes de procesos</t>
  </si>
  <si>
    <t>Espacio y recursos tecnológicos y audio visuales</t>
  </si>
  <si>
    <t>Subcomponente 4. Evaluación y retroalimentación a la gestión institucional</t>
  </si>
  <si>
    <t>Evaluar la estrategia de rendición de cuentas de cada evento 2019</t>
  </si>
  <si>
    <t>Publicar la evaluación de la estrategia de rendición de cuentas 2019</t>
  </si>
  <si>
    <t>4.2.</t>
  </si>
  <si>
    <t>Evaluar la Estrategia de Comunicación de Rendición de Cuentas.</t>
  </si>
  <si>
    <t>Presencial, Página Web</t>
  </si>
  <si>
    <t>1 informe en el que se analicen asistencia a los espacios dialogo frente a la estrategia comunicativa utilizada para el mismo</t>
  </si>
  <si>
    <t>PLANEACION</t>
  </si>
  <si>
    <t>Dos (2) profesionales y Dos (2) técnicos</t>
  </si>
  <si>
    <t>N/A</t>
  </si>
  <si>
    <t>Internet, computador, puesto de trabajo</t>
  </si>
  <si>
    <t>4.3.</t>
  </si>
  <si>
    <t>Evaluación de la ejecución de los espaciós de rendición de cuentas</t>
  </si>
  <si>
    <t>1 informe de la evaluación por espacio de rendición de cuentas</t>
  </si>
  <si>
    <t>Internet, computador, puesto de trabajo, encuestas de evaluación.</t>
  </si>
  <si>
    <t>4.4.</t>
  </si>
  <si>
    <t>Evaluación de la estrategia de rendición de cuentas</t>
  </si>
  <si>
    <t>1 informe general de la Evaluación de la estrategia de rendición de cuentas</t>
  </si>
  <si>
    <t>PLAN DE RACIONALIZACIÓN DE TRÁMITES</t>
  </si>
  <si>
    <t>Nombre de la entidad:</t>
  </si>
  <si>
    <t>INSTITUTO NACIONAL DE FORMACIÓN TÉCNICA PROFESIONAL INFOTEP SAI</t>
  </si>
  <si>
    <t>Orden:</t>
  </si>
  <si>
    <t>Nacional</t>
  </si>
  <si>
    <t>Sector administrativo:</t>
  </si>
  <si>
    <t>Educación</t>
  </si>
  <si>
    <t>Año vigencia:</t>
  </si>
  <si>
    <t>Departamento:</t>
  </si>
  <si>
    <t>Archipiélago de San Andrés, Providencia y Santa Catalina</t>
  </si>
  <si>
    <t/>
  </si>
  <si>
    <t>Municipio:</t>
  </si>
  <si>
    <t>SAN ANDRÉS</t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</si>
  <si>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</si>
  <si>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</si>
  <si>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</si>
  <si>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</si>
  <si>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</si>
  <si>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</si>
  <si>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</si>
  <si>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</si>
  <si>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</si>
  <si>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</si>
  <si>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</si>
  <si>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</si>
  <si>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Fecha
inicio</t>
  </si>
  <si>
    <t>Fecha final racionalización</t>
  </si>
  <si>
    <t>Responsable</t>
  </si>
  <si>
    <t>Plantilla Único - Hijo</t>
  </si>
  <si>
    <t>7872</t>
  </si>
  <si>
    <t>Inscripción aspirantes a programas de pregrados</t>
  </si>
  <si>
    <t>Inscrito</t>
  </si>
  <si>
    <t>El ciudadano para realizar el trámite de inscripción se acerca a la institución,a realizar el proceso en admisiones, donde recibe información acerca de los requisitos de inscripción</t>
  </si>
  <si>
    <t>Actualmente el ciudadano debe acercarse a la institución, para recibir el formulario de inscripción en físico, así como sus requisitos, la mejora a implementar busca que los aspirantes ingresen a la página Web institucional, haciendo clic en el Botón de Inscripción, hagan el proceso en línea (no es necesario imprimir el formato) y recolecten la documentación, de esta manera sólo se acerque una vez a la institución para radicar en ventanilla única los mismos.</t>
  </si>
  <si>
    <t xml:space="preserve">El ciudadano con esta mejora se evitará el tener que acercarse dos veces a la entidad; (una vez para reclamar el formulario y otra para entregarlo junto con los soportes) y lo hará una única vez, lo cual le disminuirá pasos y costos para realizar el trámite </t>
  </si>
  <si>
    <t xml:space="preserve">Administrativa </t>
  </si>
  <si>
    <t>Reducción de pasos (momentos) para el ciudadano</t>
  </si>
  <si>
    <t>Vicerrectoría administrativa y financiera</t>
  </si>
  <si>
    <t>PLAN ANTICORRUPCIÓN Y MECANISMOS PARA LA TRANSPARENCIA Y ACCESO DE LA INFORMACIÓN</t>
  </si>
  <si>
    <t>Mecanismos para la Transparencia y Acceso a la Información</t>
  </si>
  <si>
    <t xml:space="preserve">RESPONSABLE </t>
  </si>
  <si>
    <t>Subcomponente 1. Lineamientos de Transparencia Activa</t>
  </si>
  <si>
    <t>Publicación mínima de la información establecida en la Ley 1712 de 2014</t>
  </si>
  <si>
    <t>Pagina Web actualizada según lineamientos Ley 1712 de 2014.</t>
  </si>
  <si>
    <t xml:space="preserve"> # de publicaciones reales/ # de publicaciones requeridas por ley </t>
  </si>
  <si>
    <t>PLANEACIÓN - VICERECTORIA ADMINISTRATVA Y FINANCIERA</t>
  </si>
  <si>
    <t>1.2.</t>
  </si>
  <si>
    <t xml:space="preserve">Divulgación de datos abiertos. </t>
  </si>
  <si>
    <t>Un documento de divulgación de datos abiertos</t>
  </si>
  <si>
    <t xml:space="preserve"># de canales de información ejecutados/ # de canales de información planeados </t>
  </si>
  <si>
    <t>VICERECTORIA ACADÉMICA Y SISTEMAS</t>
  </si>
  <si>
    <t>1.3.</t>
  </si>
  <si>
    <t>Socializar entre los líderes de procesos acerca de la información que deben publicar en la página y la periodicidad</t>
  </si>
  <si>
    <t>Realizar dos socializaciones anuales</t>
  </si>
  <si>
    <t># de socializaciones realizadas / # de socializaciones planeadas</t>
  </si>
  <si>
    <t>1.4.</t>
  </si>
  <si>
    <t>Publicación de los planes  e informes requeridos al cierre de año, cada 31 de enero del año siguiente</t>
  </si>
  <si>
    <t>Información publicada de cada proceso</t>
  </si>
  <si>
    <t xml:space="preserve"># de planes e informes publicados/ # de planes e informes planeados para su publicación </t>
  </si>
  <si>
    <t>PLANEACIÓN - VICERECTORIA ADMINISTRATVA Y FINANCIERA- VICERECTORIA ACADÉMICA</t>
  </si>
  <si>
    <t>1.5.</t>
  </si>
  <si>
    <t>Registrar y actualizar las hojas de vida de los funcionarios y contratistas en el SIGEP</t>
  </si>
  <si>
    <t>Actualizar en un 100% las hojas de vida de funcionarios y contratistas en el SIGEP</t>
  </si>
  <si>
    <t># de hojas de vidas actualizadas</t>
  </si>
  <si>
    <t>TALENTO HUMANO</t>
  </si>
  <si>
    <t>Realizar los registros de los contratos del SECOP II</t>
  </si>
  <si>
    <t>Actualizar en un 50% los contratos en el SECOP II</t>
  </si>
  <si>
    <t xml:space="preserve"># de contratos registrados/ # de contratos vigentes  </t>
  </si>
  <si>
    <t>VICERECTORIA ADMINISTRATIVA Y FINANCIERA</t>
  </si>
  <si>
    <t>1.7.</t>
  </si>
  <si>
    <r>
      <t>Publica</t>
    </r>
    <r>
      <rPr>
        <sz val="10"/>
        <color indexed="10"/>
        <rFont val="Calibri"/>
        <family val="2"/>
      </rPr>
      <t>r</t>
    </r>
    <r>
      <rPr>
        <sz val="10"/>
        <color indexed="8"/>
        <rFont val="Calibri"/>
        <family val="2"/>
      </rPr>
      <t xml:space="preserve"> información mínima obligatoria de procedimientos, servicios y funcionamiento. </t>
    </r>
  </si>
  <si>
    <t>Publicar dos veces al año la información mínima de la institución siempre y cuando se presente cambio</t>
  </si>
  <si>
    <t xml:space="preserve"> # publicaciones realizadas/ #  publicaciones planeadas </t>
  </si>
  <si>
    <t>TODOS LOS PROCESOS - SISTEMAS</t>
  </si>
  <si>
    <t>1.8.</t>
  </si>
  <si>
    <t>Registrar y mantener actualizada la información acerca de los trámites y servicios de la entidad en el SUIT</t>
  </si>
  <si>
    <t>Trámites actualizados en el SUIT</t>
  </si>
  <si>
    <t>número de trámites actualizados / número de trámites inscritos</t>
  </si>
  <si>
    <t>PLANEACIÓN</t>
  </si>
  <si>
    <t>Subcomponente 2. Lineamientos de Transparencia Pasiva</t>
  </si>
  <si>
    <t xml:space="preserve">Reglamentar los derechos de petición verbal </t>
  </si>
  <si>
    <t>Resolución o procedimiento</t>
  </si>
  <si>
    <t>Resolución o procedimiento aprobada y publicada</t>
  </si>
  <si>
    <t>Actualizar el acta o resolución administrativa acerca de los costos de reproducción</t>
  </si>
  <si>
    <t>Resolución aprobada</t>
  </si>
  <si>
    <t>Subcomponente 3. Elaboración de los instrumentos de gestión de la Información</t>
  </si>
  <si>
    <t>Realizar inventario de activos de la institución</t>
  </si>
  <si>
    <t>Inventario de Activos</t>
  </si>
  <si>
    <t>Inventario de activos</t>
  </si>
  <si>
    <t xml:space="preserve">Esquema de publicación de información. </t>
  </si>
  <si>
    <t xml:space="preserve">Publicar en la pagina web El Esquema de publicacion </t>
  </si>
  <si>
    <t>Documento esquema</t>
  </si>
  <si>
    <t xml:space="preserve">Realizar la definición de información clasificada y reservada. </t>
  </si>
  <si>
    <t xml:space="preserve">Publicar en la pagina web. El Indice de Informacion Clasificada y Reservada </t>
  </si>
  <si>
    <t>Documento índica de información clasificada</t>
  </si>
  <si>
    <t>Subcomponente 4. Criterio diferencial de accesibilidad</t>
  </si>
  <si>
    <t xml:space="preserve">Divulgación de información, adecuación medios electrónicos, lineamientos accesibilidad espacios a discapacitados. </t>
  </si>
  <si>
    <t>Página web con los criterios de accesibilidad, capacitación al encargado de atención al ciudadano en saludos en lengua de señas</t>
  </si>
  <si>
    <t>página web actualizada con los criterios de accesibilidad
Funcionario Capacitado</t>
  </si>
  <si>
    <t>SISTEMAS 
TALENTO HUMANO</t>
  </si>
  <si>
    <t xml:space="preserve">Elaborar informe de solicitudes de acceso de la información, que contenga número solicitudes recibidas, número solicitudes trasladas a otra institución, tiempo de respuesta a cada solicitud, número de solicitudes negadas acceso de información). </t>
  </si>
  <si>
    <t>Informe de solicitudes de acceso de la información</t>
  </si>
  <si>
    <t>Informe</t>
  </si>
  <si>
    <r>
      <rPr>
        <b/>
        <sz val="18"/>
        <color indexed="10"/>
        <rFont val="Arial"/>
        <family val="2"/>
      </rPr>
      <t xml:space="preserve">Control Interno </t>
    </r>
    <r>
      <rPr>
        <sz val="12"/>
        <rFont val="Arial"/>
        <family val="2"/>
      </rPr>
      <t>- Web Master</t>
    </r>
  </si>
  <si>
    <t xml:space="preserve">TRIMESTRAL (Los 10 primeros días hábiles de los meses de mayo y septiembre de 2019 y enero de 2020) </t>
  </si>
  <si>
    <t>EL MISMO PLAN DE RACIONALIZACION DEL AÑO 2019</t>
  </si>
  <si>
    <t>Actividades 2020</t>
  </si>
  <si>
    <t>META O PRODUCTO-2020</t>
  </si>
  <si>
    <t>RESPONSABLE-2020</t>
  </si>
  <si>
    <t>PERIODICIDAD-2020</t>
  </si>
  <si>
    <t>Actividades  2019</t>
  </si>
  <si>
    <t>META O PRODUCTO 2019</t>
  </si>
  <si>
    <t>ACTIVIDAD -2020</t>
  </si>
  <si>
    <t>MEDIO DE DIVULGACIÓN-2020</t>
  </si>
  <si>
    <t>META -2020</t>
  </si>
  <si>
    <t>Realizar la caracterización de usuarios de otros grupos de valor</t>
  </si>
  <si>
    <t>"Diseño y divulgación de la información sobre la cual se va a rendir cuentas en cada espacio, a través de la web, boletines, correos, carteleras y demás medios acorde con la caracterización de usuarios, para los diferentes espacios habilitados para rendir cuentas de la gestión de la Institución.</t>
  </si>
  <si>
    <t>Realizar como mínimo uatro (4) publicaciones en las carteleras institucionales los avances en la gestión interna</t>
  </si>
  <si>
    <t>4 Publicaciones que evidencien la gestión interna</t>
  </si>
  <si>
    <t>Realizar audiencia pública de resultados de la gestión año 2018</t>
  </si>
  <si>
    <t xml:space="preserve">Realizar una (1) rendición de cuentas a los egresados </t>
  </si>
  <si>
    <t>1 ejercicio de Rendición de cuentas egresados realizado</t>
  </si>
  <si>
    <t>Realizar una (1) rendición de cuentas de las áreas misionales</t>
  </si>
  <si>
    <t>Capacitar a los servidores públicos y contratistas acerca de la rendición de cuentas a nivel interno.</t>
  </si>
  <si>
    <t>1 capacitación durante la vigencia realizada</t>
  </si>
  <si>
    <t>3.3</t>
  </si>
  <si>
    <t>Publicar la evaluación de la estrategia de rendición de cuentas 2018</t>
  </si>
  <si>
    <t>ACTIVIDAD  -2019</t>
  </si>
  <si>
    <t xml:space="preserve">MEDIO DE DIVULGACIÓN -2019 </t>
  </si>
  <si>
    <t>META -2019</t>
  </si>
  <si>
    <t>ACTIVIDADES 2020</t>
  </si>
  <si>
    <t>META Y PRODUCTO 2020</t>
  </si>
  <si>
    <t>INDICADORES  2020</t>
  </si>
  <si>
    <t>Diseño del Plan para el cumplimiento de la estrategia Gobierno Digital</t>
  </si>
  <si>
    <t>Un diagnostico publicado de gobierno en línea</t>
  </si>
  <si>
    <t>% del diagnostico publicado</t>
  </si>
  <si>
    <t>1.10.</t>
  </si>
  <si>
    <t>Elaborar acta o resolución administrativa acerca de los costos de reproducción</t>
  </si>
  <si>
    <t>ACTIVIDADES  2019</t>
  </si>
  <si>
    <t xml:space="preserve">META Y PRODUCTO 2019 </t>
  </si>
  <si>
    <t>INDICADORES 2019</t>
  </si>
  <si>
    <t>INFORME SEGUIMIENTO OFICINA DE CONTROL INTERNO</t>
  </si>
  <si>
    <t xml:space="preserve">Avance Actividad Especifica ESPERADO </t>
  </si>
  <si>
    <t xml:space="preserve">Por Subcomponente </t>
  </si>
  <si>
    <t>AGOSTO 30 DE 2019</t>
  </si>
  <si>
    <t>OBSERVACIONES OCI</t>
  </si>
  <si>
    <t>ABRIL 30 DE 2020</t>
  </si>
  <si>
    <t>AGOSTO 30 DE 2020</t>
  </si>
  <si>
    <t>DICIEMBRE 31 DE 2020</t>
  </si>
  <si>
    <t xml:space="preserve">SEGUIMIENTO OFICINA DE CONTROL INTERNO </t>
  </si>
  <si>
    <t>No se avanzo en el instrumento</t>
  </si>
  <si>
    <t>Aunque no esta establecido el plan de incentivos y socializado, se evidencio acciones que incentivan al funcionario como son- celebracion de cumpleaños, permisos, reconocimientos entre otros.</t>
  </si>
  <si>
    <t>Se realizo convocatoria  a los diferentes espacios durante la vigencia 2019</t>
  </si>
  <si>
    <t xml:space="preserve">se cumplio con la  realizacion de la evaluacion po rparte de OCI. </t>
  </si>
  <si>
    <t>Se publica en cartelera - informacion relacionada con la gestion institucional - POR EL TEMA DEL CORONAVIRUS - no se asitio a las oficinas del mes de marzo y abril -</t>
  </si>
  <si>
    <r>
      <t xml:space="preserve">CONTROL INTERNO -Nota: La  Oficina  de  Control  Interno  será  la  encargada  de  realizar  la  evaluación  de  la  </t>
    </r>
    <r>
      <rPr>
        <b/>
        <sz val="9"/>
        <color indexed="10"/>
        <rFont val="Arial"/>
        <family val="2"/>
      </rPr>
      <t xml:space="preserve">audiencia  pública, </t>
    </r>
    <r>
      <rPr>
        <b/>
        <sz val="9"/>
        <rFont val="Arial"/>
        <family val="2"/>
      </rPr>
      <t>verificando  el  cumplimiento  de  los  objetivos  del  proceso  de  rendición  de  cuentas,  acciones desarrolladas para lograr la transparencia institucional</t>
    </r>
  </si>
  <si>
    <t>SEGUIMIENTO OFICINA CONTROL INTERNO</t>
  </si>
  <si>
    <t xml:space="preserve">Se cuenta  con  la adopcion de la politica de administracion de riesgos </t>
  </si>
  <si>
    <t>Aprobacion  en el  comite de gestion y desempeño del mes de agosto de 2020  "MANUAL DE ADMINISTRACIÓN DE RIESGOS"</t>
  </si>
  <si>
    <t>Se  cumple</t>
  </si>
  <si>
    <t>Se cumple</t>
  </si>
  <si>
    <t>Planeacion consolida informe de monitoreo - del mapa de Riestos.</t>
  </si>
  <si>
    <r>
      <t xml:space="preserve">Se tiene pendiente - actualizacion del sitio SUIT- en  cuanto a propuesta de racionalzacion /  lo cual  impide hacer el seguimeinto por parte de control interno .   </t>
    </r>
    <r>
      <rPr>
        <b/>
        <sz val="10"/>
        <color indexed="10"/>
        <rFont val="Calibri"/>
        <family val="2"/>
      </rPr>
      <t>A la fecha se encuentra vencido el plazo -  (30/11/2020)</t>
    </r>
  </si>
  <si>
    <t xml:space="preserve">se avanzao en la mejora de la herramiento - el cual  inicia el proceso de implementacion para el inicio de la vigencia 2021   ///  se puede evidenciar en la pagina web institucional:   
https://www.infotepsai.edu.co/index.php/atencion-al-ciudadano/peticiones-quejas-y-reclamos
igual el ciudadano podra hacer seguimiento  de la PQRSD =
https://www.infotepsai.edu.co/index.php/atencion-al-ciudadano/peticiones-quejas-y-reclamos-2
</t>
  </si>
  <si>
    <t>Desde el proceso de Apoyo a Calidad, se ofrecio   capacitacion  y retroalimentacion durante la vigencia en materia de actualizacion de la herramienta de antencion al ciudadano</t>
  </si>
  <si>
    <t>aunque no se evidencio el  el documento plan  denominado actualizacion del plan de implementacion.- la entidad  ha avanzado en este tema -  con la actualizacion de la pagina web, a traves de contratista externo.</t>
  </si>
  <si>
    <t>Talento Humano cuenta  con el consolidado de la caracterizacion  a cargo de  telento humano   y  Se avanzo en caracterizar a los estudiantes po rparte de bienestar universitarios</t>
  </si>
  <si>
    <t xml:space="preserve">La institucion  realizo capacitacion en la nueva herramienta de PQRSD- </t>
  </si>
  <si>
    <t>Existe un documento denominado "  PLAN
DE  BIENESTAR SOCIAL E INCENTIVOS
INFOTEP 2020 – 2023
"    En el cual no se detallan  los incentivos que otorga lainstitucion,   como  tampoco a la fecha de hoy   21-12-2020-   no existe evidencia de ejecucion //  No obstante lo anterior se ejecutaron incentivos  en el tiempo de pandemia como trabajo desde casa,  prestamo de computadores,  entre otros</t>
  </si>
  <si>
    <t>Informa el Vicerector academico que se envio para consolidacion a calidad.</t>
  </si>
  <si>
    <t>se consolidao la matriz en base a la encuesta en el mes de Agosto de 2020</t>
  </si>
  <si>
    <t>Se cumplieron las reunioens  virtuales conlos docentes, funcionarios y participantes de extension, investigacion y proyeccion social</t>
  </si>
  <si>
    <t xml:space="preserve">Aunque existieron limitantes para los conversatorios cuatimestrales- se logra avanzar en medios virtuales para la mejora continua </t>
  </si>
  <si>
    <t>se motivo a los grupos de valor a participar en linea a traves de chats, video conferencias y demas herramientas conforme el estado actual de la pandemia</t>
  </si>
  <si>
    <t xml:space="preserve">se realizo por parte de OCI -Evaluacion  la audiencia der endicion de  cuentas </t>
  </si>
  <si>
    <t>https://www.infotepsai.edu.co/index.php/transparencia
 aparece en blanco en la pagina web- costos de reproduccion</t>
  </si>
  <si>
    <t>ultimo inventario de activos publicado en pagina web es del 2017
https://www.infotepsai.edu.co/index.php/otros</t>
  </si>
  <si>
    <t xml:space="preserve">https://drive.google.com/file/d/0B1PKW46MK7ZHY3BGT0d4U3l1TVVPUV9mRjE0TjlYOWtyang0/view
se evidencio documento publicado </t>
  </si>
  <si>
    <t>Indice de información clasificada y reservada (En construcción)
aparece pendiente en la pagina web</t>
  </si>
  <si>
    <t>No se evidencio capacitaciones realizadas en la vigencia 2020-  sin embargo en años anteriores se realizaron este tipo de capacitaciones al personal</t>
  </si>
  <si>
    <t>Oci -  realiza el Informe Semestral</t>
  </si>
  <si>
    <t>No se evidencia PEI actualizado en la pagina web</t>
  </si>
  <si>
    <t xml:space="preserve">Se realizaron evento svirtuales  - por motivos de la pandemia </t>
  </si>
  <si>
    <t>COMPONENTE</t>
  </si>
  <si>
    <t>MECANISMOS PARA LA TRANSPARENCIA Y ACCESO A LA INFORMACION</t>
  </si>
  <si>
    <t xml:space="preserve">RENDICIÓN DE CUENTAS
</t>
  </si>
  <si>
    <t xml:space="preserve">PERIODO </t>
  </si>
  <si>
    <t>AVANCE PORCENTUAL POR PERIODO</t>
  </si>
  <si>
    <t>SUMA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</si>
</sst>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  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59"/>
      <name val="SansSerif"/>
      <family val="0"/>
    </font>
    <font>
      <sz val="10"/>
      <color indexed="8"/>
      <name val="SansSerif"/>
      <family val="0"/>
    </font>
    <font>
      <b/>
      <sz val="12"/>
      <color indexed="8"/>
      <name val="SansSerif"/>
      <family val="0"/>
    </font>
    <font>
      <b/>
      <sz val="10"/>
      <color indexed="8"/>
      <name val="SansSerif"/>
      <family val="0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6"/>
      <name val="Bookman Old Style"/>
      <family val="1"/>
    </font>
    <font>
      <sz val="6"/>
      <name val="Bookman Old Style"/>
      <family val="1"/>
    </font>
    <font>
      <b/>
      <sz val="10"/>
      <name val="Calibri  "/>
      <family val="0"/>
    </font>
    <font>
      <b/>
      <i/>
      <sz val="11"/>
      <name val="Calibri  "/>
      <family val="0"/>
    </font>
    <font>
      <b/>
      <sz val="11"/>
      <name val="Calibri  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6"/>
      <name val="Calibri"/>
      <family val="2"/>
    </font>
    <font>
      <b/>
      <sz val="11"/>
      <color indexed="10"/>
      <name val="Calibri  "/>
      <family val="0"/>
    </font>
    <font>
      <b/>
      <sz val="12"/>
      <name val="Calibri"/>
      <family val="2"/>
    </font>
    <font>
      <b/>
      <sz val="11"/>
      <color indexed="8"/>
      <name val="Calibri  "/>
      <family val="0"/>
    </font>
    <font>
      <sz val="8"/>
      <name val="Calibri"/>
      <family val="2"/>
    </font>
    <font>
      <b/>
      <i/>
      <sz val="11"/>
      <color indexed="10"/>
      <name val="Calibri  "/>
      <family val="0"/>
    </font>
    <font>
      <b/>
      <i/>
      <sz val="11"/>
      <color indexed="8"/>
      <name val="Calibri  "/>
      <family val="0"/>
    </font>
    <font>
      <b/>
      <sz val="12"/>
      <color indexed="10"/>
      <name val="Calibri  "/>
      <family val="0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6"/>
      <name val="Calibri"/>
      <family val="2"/>
    </font>
    <font>
      <b/>
      <sz val="6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6"/>
      <color indexed="8"/>
      <name val="Bookman Old Style"/>
      <family val="1"/>
    </font>
    <font>
      <b/>
      <sz val="14"/>
      <color indexed="10"/>
      <name val="Calibri"/>
      <family val="2"/>
    </font>
    <font>
      <b/>
      <sz val="12"/>
      <color indexed="10"/>
      <name val="Arial"/>
      <family val="2"/>
    </font>
    <font>
      <b/>
      <sz val="8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6"/>
      <color indexed="3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  "/>
      <family val="0"/>
    </font>
    <font>
      <b/>
      <sz val="11"/>
      <color theme="1"/>
      <name val="Calibri  "/>
      <family val="0"/>
    </font>
    <font>
      <b/>
      <i/>
      <sz val="11"/>
      <color rgb="FFFF0000"/>
      <name val="Calibri  "/>
      <family val="0"/>
    </font>
    <font>
      <b/>
      <i/>
      <sz val="11"/>
      <color theme="1"/>
      <name val="Calibri  "/>
      <family val="0"/>
    </font>
    <font>
      <b/>
      <sz val="12"/>
      <color rgb="FFFF0000"/>
      <name val="Calibri  "/>
      <family val="0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6"/>
      <color theme="1"/>
      <name val="Calibri"/>
      <family val="2"/>
    </font>
    <font>
      <b/>
      <sz val="12"/>
      <color rgb="FFFF00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6"/>
      <color theme="1"/>
      <name val="Bookman Old Style"/>
      <family val="1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"/>
      <sz val="6"/>
      <color theme="1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30BE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7" fillId="29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2" fillId="21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86" fillId="0" borderId="8" applyNumberFormat="0" applyFill="0" applyAlignment="0" applyProtection="0"/>
    <xf numFmtId="0" fontId="97" fillId="0" borderId="9" applyNumberFormat="0" applyFill="0" applyAlignment="0" applyProtection="0"/>
  </cellStyleXfs>
  <cellXfs count="48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7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17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2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25" xfId="0" applyFont="1" applyFill="1" applyBorder="1" applyAlignment="1">
      <alignment horizontal="justify" vertical="center" wrapText="1"/>
    </xf>
    <xf numFmtId="186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/>
    </xf>
    <xf numFmtId="0" fontId="98" fillId="0" borderId="0" xfId="0" applyFont="1" applyFill="1" applyAlignment="1">
      <alignment/>
    </xf>
    <xf numFmtId="0" fontId="98" fillId="0" borderId="0" xfId="0" applyFont="1" applyFill="1" applyBorder="1" applyAlignment="1">
      <alignment horizontal="center"/>
    </xf>
    <xf numFmtId="0" fontId="98" fillId="0" borderId="0" xfId="0" applyFont="1" applyFill="1" applyAlignment="1">
      <alignment horizontal="center" vertical="center"/>
    </xf>
    <xf numFmtId="0" fontId="48" fillId="0" borderId="26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2" fontId="99" fillId="0" borderId="13" xfId="49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/>
    </xf>
    <xf numFmtId="2" fontId="100" fillId="0" borderId="13" xfId="49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2" fontId="99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2" fontId="10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2" fontId="102" fillId="0" borderId="13" xfId="0" applyNumberFormat="1" applyFont="1" applyFill="1" applyBorder="1" applyAlignment="1">
      <alignment horizontal="center" vertical="center"/>
    </xf>
    <xf numFmtId="185" fontId="21" fillId="0" borderId="13" xfId="49" applyFont="1" applyFill="1" applyBorder="1" applyAlignment="1">
      <alignment horizontal="center" vertical="center"/>
    </xf>
    <xf numFmtId="2" fontId="103" fillId="0" borderId="13" xfId="49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104" fillId="0" borderId="0" xfId="0" applyFont="1" applyFill="1" applyAlignment="1">
      <alignment/>
    </xf>
    <xf numFmtId="0" fontId="105" fillId="0" borderId="27" xfId="0" applyFont="1" applyFill="1" applyBorder="1" applyAlignment="1">
      <alignment vertical="center"/>
    </xf>
    <xf numFmtId="0" fontId="58" fillId="0" borderId="26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 wrapText="1"/>
    </xf>
    <xf numFmtId="0" fontId="46" fillId="0" borderId="32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33" xfId="0" applyFont="1" applyFill="1" applyBorder="1" applyAlignment="1">
      <alignment vertical="center" wrapText="1"/>
    </xf>
    <xf numFmtId="0" fontId="46" fillId="0" borderId="34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center" wrapText="1"/>
    </xf>
    <xf numFmtId="0" fontId="46" fillId="0" borderId="3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06" fillId="0" borderId="36" xfId="0" applyNumberFormat="1" applyFont="1" applyFill="1" applyBorder="1" applyAlignment="1">
      <alignment horizontal="center" vertical="center" wrapText="1"/>
    </xf>
    <xf numFmtId="4" fontId="107" fillId="0" borderId="32" xfId="49" applyNumberFormat="1" applyFont="1" applyFill="1" applyBorder="1" applyAlignment="1">
      <alignment horizontal="center" vertical="center" wrapText="1"/>
    </xf>
    <xf numFmtId="4" fontId="108" fillId="0" borderId="37" xfId="49" applyNumberFormat="1" applyFont="1" applyFill="1" applyBorder="1" applyAlignment="1">
      <alignment horizontal="center" vertical="center" wrapText="1"/>
    </xf>
    <xf numFmtId="4" fontId="106" fillId="0" borderId="21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07" fillId="0" borderId="26" xfId="49" applyNumberFormat="1" applyFont="1" applyFill="1" applyBorder="1" applyAlignment="1">
      <alignment horizontal="center" vertical="center" wrapText="1"/>
    </xf>
    <xf numFmtId="4" fontId="108" fillId="0" borderId="38" xfId="49" applyNumberFormat="1" applyFont="1" applyFill="1" applyBorder="1" applyAlignment="1">
      <alignment horizontal="center" vertical="center" wrapText="1"/>
    </xf>
    <xf numFmtId="4" fontId="109" fillId="0" borderId="10" xfId="0" applyNumberFormat="1" applyFont="1" applyFill="1" applyBorder="1" applyAlignment="1">
      <alignment horizontal="center" vertical="center" wrapText="1"/>
    </xf>
    <xf numFmtId="4" fontId="105" fillId="0" borderId="10" xfId="49" applyNumberFormat="1" applyFont="1" applyFill="1" applyBorder="1" applyAlignment="1">
      <alignment horizontal="center" vertical="center" wrapText="1"/>
    </xf>
    <xf numFmtId="4" fontId="110" fillId="0" borderId="10" xfId="49" applyNumberFormat="1" applyFont="1" applyFill="1" applyBorder="1" applyAlignment="1">
      <alignment horizontal="center" vertical="center" wrapText="1"/>
    </xf>
    <xf numFmtId="4" fontId="111" fillId="0" borderId="10" xfId="49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4" fontId="105" fillId="0" borderId="17" xfId="49" applyNumberFormat="1" applyFont="1" applyFill="1" applyBorder="1" applyAlignment="1">
      <alignment horizontal="center" vertical="center" wrapText="1"/>
    </xf>
    <xf numFmtId="4" fontId="110" fillId="0" borderId="39" xfId="49" applyNumberFormat="1" applyFont="1" applyFill="1" applyBorder="1" applyAlignment="1">
      <alignment horizontal="center" vertical="center" wrapText="1"/>
    </xf>
    <xf numFmtId="4" fontId="105" fillId="0" borderId="21" xfId="49" applyNumberFormat="1" applyFont="1" applyFill="1" applyBorder="1" applyAlignment="1">
      <alignment horizontal="center" vertical="center" wrapText="1"/>
    </xf>
    <xf numFmtId="4" fontId="105" fillId="0" borderId="36" xfId="49" applyNumberFormat="1" applyFont="1" applyFill="1" applyBorder="1" applyAlignment="1">
      <alignment horizontal="center" vertical="center" wrapText="1"/>
    </xf>
    <xf numFmtId="4" fontId="110" fillId="0" borderId="37" xfId="49" applyNumberFormat="1" applyFont="1" applyFill="1" applyBorder="1" applyAlignment="1">
      <alignment horizontal="center" vertical="center" wrapText="1"/>
    </xf>
    <xf numFmtId="4" fontId="112" fillId="0" borderId="40" xfId="0" applyNumberFormat="1" applyFont="1" applyFill="1" applyBorder="1" applyAlignment="1">
      <alignment horizontal="center" vertical="center" wrapText="1"/>
    </xf>
    <xf numFmtId="4" fontId="113" fillId="0" borderId="40" xfId="49" applyNumberFormat="1" applyFont="1" applyFill="1" applyBorder="1" applyAlignment="1">
      <alignment horizontal="center" vertical="center" wrapText="1"/>
    </xf>
    <xf numFmtId="4" fontId="48" fillId="0" borderId="41" xfId="0" applyNumberFormat="1" applyFont="1" applyFill="1" applyBorder="1" applyAlignment="1">
      <alignment horizontal="center" vertical="center" wrapText="1"/>
    </xf>
    <xf numFmtId="4" fontId="97" fillId="0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4" fontId="106" fillId="0" borderId="42" xfId="0" applyNumberFormat="1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horizontal="center" vertical="center" wrapText="1"/>
    </xf>
    <xf numFmtId="4" fontId="105" fillId="0" borderId="29" xfId="49" applyNumberFormat="1" applyFont="1" applyFill="1" applyBorder="1" applyAlignment="1">
      <alignment horizontal="center" vertical="center" wrapText="1"/>
    </xf>
    <xf numFmtId="4" fontId="105" fillId="0" borderId="13" xfId="49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/>
    </xf>
    <xf numFmtId="4" fontId="114" fillId="0" borderId="13" xfId="0" applyNumberFormat="1" applyFont="1" applyFill="1" applyBorder="1" applyAlignment="1">
      <alignment vertical="center"/>
    </xf>
    <xf numFmtId="4" fontId="23" fillId="0" borderId="13" xfId="49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4" fontId="4" fillId="0" borderId="29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98" fillId="0" borderId="17" xfId="0" applyFont="1" applyFill="1" applyBorder="1" applyAlignment="1">
      <alignment horizontal="center" vertical="center" wrapText="1"/>
    </xf>
    <xf numFmtId="0" fontId="115" fillId="0" borderId="17" xfId="0" applyFont="1" applyFill="1" applyBorder="1" applyAlignment="1">
      <alignment horizontal="justify" vertical="center" wrapText="1"/>
    </xf>
    <xf numFmtId="0" fontId="115" fillId="0" borderId="17" xfId="0" applyFont="1" applyFill="1" applyBorder="1" applyAlignment="1">
      <alignment horizontal="center" vertical="center" wrapText="1"/>
    </xf>
    <xf numFmtId="14" fontId="115" fillId="0" borderId="17" xfId="0" applyNumberFormat="1" applyFont="1" applyFill="1" applyBorder="1" applyAlignment="1">
      <alignment horizontal="center" vertical="center" wrapText="1"/>
    </xf>
    <xf numFmtId="2" fontId="111" fillId="0" borderId="44" xfId="49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115" fillId="0" borderId="10" xfId="0" applyFont="1" applyFill="1" applyBorder="1" applyAlignment="1">
      <alignment horizontal="justify" vertical="center" wrapText="1"/>
    </xf>
    <xf numFmtId="0" fontId="115" fillId="0" borderId="10" xfId="0" applyFont="1" applyFill="1" applyBorder="1" applyAlignment="1">
      <alignment horizontal="center" vertical="center" wrapText="1"/>
    </xf>
    <xf numFmtId="14" fontId="115" fillId="0" borderId="10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justify" vertical="center" wrapText="1"/>
    </xf>
    <xf numFmtId="0" fontId="115" fillId="0" borderId="10" xfId="0" applyFont="1" applyFill="1" applyBorder="1" applyAlignment="1">
      <alignment vertical="center" wrapText="1"/>
    </xf>
    <xf numFmtId="0" fontId="98" fillId="0" borderId="11" xfId="0" applyFont="1" applyFill="1" applyBorder="1" applyAlignment="1">
      <alignment horizontal="center" vertical="center" wrapText="1"/>
    </xf>
    <xf numFmtId="0" fontId="115" fillId="0" borderId="11" xfId="0" applyFont="1" applyFill="1" applyBorder="1" applyAlignment="1">
      <alignment horizontal="justify" vertical="center" wrapText="1"/>
    </xf>
    <xf numFmtId="0" fontId="115" fillId="0" borderId="11" xfId="0" applyFont="1" applyFill="1" applyBorder="1" applyAlignment="1">
      <alignment horizontal="center" vertical="center" wrapText="1"/>
    </xf>
    <xf numFmtId="14" fontId="115" fillId="0" borderId="11" xfId="0" applyNumberFormat="1" applyFont="1" applyFill="1" applyBorder="1" applyAlignment="1">
      <alignment horizontal="center" vertical="center" wrapText="1"/>
    </xf>
    <xf numFmtId="2" fontId="111" fillId="0" borderId="22" xfId="49" applyNumberFormat="1" applyFont="1" applyFill="1" applyBorder="1" applyAlignment="1">
      <alignment horizontal="center" vertical="center" wrapText="1"/>
    </xf>
    <xf numFmtId="14" fontId="115" fillId="0" borderId="21" xfId="0" applyNumberFormat="1" applyFont="1" applyFill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center" vertical="center"/>
    </xf>
    <xf numFmtId="0" fontId="98" fillId="0" borderId="17" xfId="0" applyFont="1" applyFill="1" applyBorder="1" applyAlignment="1">
      <alignment horizontal="justify" vertical="center" wrapText="1"/>
    </xf>
    <xf numFmtId="14" fontId="115" fillId="0" borderId="45" xfId="0" applyNumberFormat="1" applyFont="1" applyFill="1" applyBorder="1" applyAlignment="1">
      <alignment horizontal="center" vertical="center" wrapText="1"/>
    </xf>
    <xf numFmtId="2" fontId="111" fillId="0" borderId="36" xfId="49" applyNumberFormat="1" applyFont="1" applyFill="1" applyBorder="1" applyAlignment="1">
      <alignment horizontal="center" vertical="center" wrapText="1"/>
    </xf>
    <xf numFmtId="14" fontId="115" fillId="0" borderId="46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/>
    </xf>
    <xf numFmtId="2" fontId="111" fillId="0" borderId="11" xfId="0" applyNumberFormat="1" applyFont="1" applyFill="1" applyBorder="1" applyAlignment="1">
      <alignment horizontal="center" vertical="center"/>
    </xf>
    <xf numFmtId="2" fontId="113" fillId="0" borderId="11" xfId="0" applyNumberFormat="1" applyFont="1" applyFill="1" applyBorder="1" applyAlignment="1">
      <alignment horizontal="center" vertical="center"/>
    </xf>
    <xf numFmtId="14" fontId="115" fillId="0" borderId="12" xfId="0" applyNumberFormat="1" applyFont="1" applyFill="1" applyBorder="1" applyAlignment="1">
      <alignment horizontal="center" vertical="center" wrapText="1"/>
    </xf>
    <xf numFmtId="2" fontId="111" fillId="0" borderId="36" xfId="0" applyNumberFormat="1" applyFont="1" applyFill="1" applyBorder="1" applyAlignment="1">
      <alignment horizontal="center" vertical="center"/>
    </xf>
    <xf numFmtId="14" fontId="98" fillId="0" borderId="46" xfId="0" applyNumberFormat="1" applyFont="1" applyFill="1" applyBorder="1" applyAlignment="1">
      <alignment horizontal="center" vertical="center" wrapText="1"/>
    </xf>
    <xf numFmtId="2" fontId="111" fillId="0" borderId="10" xfId="0" applyNumberFormat="1" applyFont="1" applyFill="1" applyBorder="1" applyAlignment="1">
      <alignment horizontal="center" vertical="center"/>
    </xf>
    <xf numFmtId="14" fontId="98" fillId="0" borderId="18" xfId="0" applyNumberFormat="1" applyFont="1" applyFill="1" applyBorder="1" applyAlignment="1">
      <alignment horizontal="center" vertical="center" wrapText="1"/>
    </xf>
    <xf numFmtId="2" fontId="111" fillId="0" borderId="21" xfId="0" applyNumberFormat="1" applyFont="1" applyFill="1" applyBorder="1" applyAlignment="1">
      <alignment horizontal="center" vertical="center"/>
    </xf>
    <xf numFmtId="14" fontId="98" fillId="0" borderId="23" xfId="0" applyNumberFormat="1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vertical="center" wrapText="1"/>
    </xf>
    <xf numFmtId="2" fontId="111" fillId="0" borderId="0" xfId="0" applyNumberFormat="1" applyFont="1" applyFill="1" applyBorder="1" applyAlignment="1">
      <alignment horizontal="center" vertical="center"/>
    </xf>
    <xf numFmtId="2" fontId="113" fillId="0" borderId="0" xfId="0" applyNumberFormat="1" applyFont="1" applyFill="1" applyBorder="1" applyAlignment="1">
      <alignment horizontal="center" vertical="center"/>
    </xf>
    <xf numFmtId="14" fontId="115" fillId="0" borderId="0" xfId="0" applyNumberFormat="1" applyFont="1" applyFill="1" applyBorder="1" applyAlignment="1">
      <alignment horizontal="center" vertical="center" wrapText="1"/>
    </xf>
    <xf numFmtId="0" fontId="111" fillId="0" borderId="13" xfId="0" applyFont="1" applyFill="1" applyBorder="1" applyAlignment="1">
      <alignment/>
    </xf>
    <xf numFmtId="0" fontId="111" fillId="0" borderId="43" xfId="0" applyFont="1" applyFill="1" applyBorder="1" applyAlignment="1">
      <alignment/>
    </xf>
    <xf numFmtId="2" fontId="111" fillId="0" borderId="42" xfId="49" applyNumberFormat="1" applyFont="1" applyFill="1" applyBorder="1" applyAlignment="1">
      <alignment/>
    </xf>
    <xf numFmtId="2" fontId="111" fillId="0" borderId="37" xfId="49" applyNumberFormat="1" applyFont="1" applyFill="1" applyBorder="1" applyAlignment="1">
      <alignment/>
    </xf>
    <xf numFmtId="0" fontId="105" fillId="0" borderId="26" xfId="0" applyFont="1" applyFill="1" applyBorder="1" applyAlignment="1">
      <alignment vertical="center" wrapText="1"/>
    </xf>
    <xf numFmtId="0" fontId="105" fillId="0" borderId="47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9" fillId="0" borderId="31" xfId="57" applyFont="1" applyFill="1" applyBorder="1" applyAlignment="1" applyProtection="1">
      <alignment vertical="center" wrapText="1"/>
      <protection/>
    </xf>
    <xf numFmtId="0" fontId="10" fillId="0" borderId="31" xfId="57" applyFont="1" applyFill="1" applyBorder="1" applyAlignment="1" applyProtection="1">
      <alignment horizontal="left" vertical="top" wrapText="1"/>
      <protection/>
    </xf>
    <xf numFmtId="0" fontId="3" fillId="0" borderId="31" xfId="57" applyFill="1" applyBorder="1">
      <alignment/>
      <protection/>
    </xf>
    <xf numFmtId="0" fontId="10" fillId="0" borderId="0" xfId="57" applyFont="1" applyFill="1" applyBorder="1" applyAlignment="1" applyProtection="1">
      <alignment horizontal="left" vertical="top" wrapText="1"/>
      <protection/>
    </xf>
    <xf numFmtId="0" fontId="3" fillId="0" borderId="0" xfId="57" applyFill="1" applyBorder="1">
      <alignment/>
      <protection/>
    </xf>
    <xf numFmtId="0" fontId="10" fillId="0" borderId="14" xfId="57" applyFont="1" applyFill="1" applyBorder="1" applyAlignment="1" applyProtection="1">
      <alignment horizontal="left" vertical="top" wrapText="1"/>
      <protection/>
    </xf>
    <xf numFmtId="0" fontId="12" fillId="0" borderId="48" xfId="57" applyFont="1" applyFill="1" applyBorder="1" applyAlignment="1" applyProtection="1">
      <alignment horizontal="center" vertical="center" wrapText="1"/>
      <protection/>
    </xf>
    <xf numFmtId="0" fontId="12" fillId="0" borderId="49" xfId="57" applyFont="1" applyFill="1" applyBorder="1" applyAlignment="1" applyProtection="1">
      <alignment horizontal="center" vertical="center" wrapText="1"/>
      <protection/>
    </xf>
    <xf numFmtId="0" fontId="10" fillId="0" borderId="48" xfId="57" applyFont="1" applyFill="1" applyBorder="1" applyAlignment="1" applyProtection="1">
      <alignment horizontal="left" vertical="center" wrapText="1"/>
      <protection/>
    </xf>
    <xf numFmtId="0" fontId="10" fillId="0" borderId="49" xfId="57" applyFont="1" applyFill="1" applyBorder="1" applyAlignment="1" applyProtection="1">
      <alignment horizontal="left" vertical="center" wrapText="1"/>
      <protection/>
    </xf>
    <xf numFmtId="14" fontId="10" fillId="0" borderId="49" xfId="57" applyNumberFormat="1" applyFont="1" applyFill="1" applyBorder="1" applyAlignment="1" applyProtection="1">
      <alignment horizontal="center" vertical="center" wrapText="1"/>
      <protection/>
    </xf>
    <xf numFmtId="0" fontId="3" fillId="0" borderId="14" xfId="57" applyFill="1" applyBorder="1">
      <alignment/>
      <protection/>
    </xf>
    <xf numFmtId="0" fontId="3" fillId="0" borderId="0" xfId="57" applyFont="1" applyFill="1" applyBorder="1" applyAlignment="1">
      <alignment wrapText="1"/>
      <protection/>
    </xf>
    <xf numFmtId="0" fontId="50" fillId="0" borderId="42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116" fillId="0" borderId="40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2" fontId="70" fillId="0" borderId="13" xfId="0" applyNumberFormat="1" applyFont="1" applyFill="1" applyBorder="1" applyAlignment="1">
      <alignment/>
    </xf>
    <xf numFmtId="2" fontId="50" fillId="0" borderId="13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7" fillId="0" borderId="4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7" fillId="0" borderId="33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18" fillId="0" borderId="42" xfId="0" applyFont="1" applyFill="1" applyBorder="1" applyAlignment="1">
      <alignment horizontal="center" vertical="center" wrapText="1"/>
    </xf>
    <xf numFmtId="0" fontId="118" fillId="0" borderId="40" xfId="0" applyFont="1" applyFill="1" applyBorder="1" applyAlignment="1">
      <alignment horizontal="center" vertical="center" wrapText="1"/>
    </xf>
    <xf numFmtId="0" fontId="118" fillId="0" borderId="37" xfId="0" applyFont="1" applyFill="1" applyBorder="1" applyAlignment="1">
      <alignment horizontal="center" vertical="center" wrapText="1"/>
    </xf>
    <xf numFmtId="0" fontId="119" fillId="0" borderId="50" xfId="0" applyFont="1" applyFill="1" applyBorder="1" applyAlignment="1">
      <alignment vertical="center" wrapText="1"/>
    </xf>
    <xf numFmtId="0" fontId="119" fillId="0" borderId="36" xfId="0" applyFont="1" applyFill="1" applyBorder="1" applyAlignment="1">
      <alignment vertical="center" wrapText="1"/>
    </xf>
    <xf numFmtId="0" fontId="119" fillId="0" borderId="46" xfId="0" applyFont="1" applyFill="1" applyBorder="1" applyAlignment="1">
      <alignment vertical="center" wrapText="1"/>
    </xf>
    <xf numFmtId="0" fontId="97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119" fillId="0" borderId="10" xfId="0" applyFont="1" applyFill="1" applyBorder="1" applyAlignment="1">
      <alignment vertical="center" wrapText="1"/>
    </xf>
    <xf numFmtId="0" fontId="119" fillId="0" borderId="42" xfId="0" applyFont="1" applyFill="1" applyBorder="1" applyAlignment="1">
      <alignment horizontal="justify" vertical="center" wrapText="1"/>
    </xf>
    <xf numFmtId="0" fontId="119" fillId="0" borderId="40" xfId="0" applyFont="1" applyFill="1" applyBorder="1" applyAlignment="1">
      <alignment horizontal="justify" vertical="center" wrapText="1"/>
    </xf>
    <xf numFmtId="0" fontId="119" fillId="0" borderId="37" xfId="0" applyFont="1" applyFill="1" applyBorder="1" applyAlignment="1">
      <alignment horizontal="justify" vertical="center" wrapText="1"/>
    </xf>
    <xf numFmtId="17" fontId="119" fillId="0" borderId="40" xfId="0" applyNumberFormat="1" applyFont="1" applyFill="1" applyBorder="1" applyAlignment="1">
      <alignment horizontal="justify" vertical="center" wrapText="1"/>
    </xf>
    <xf numFmtId="0" fontId="119" fillId="0" borderId="51" xfId="0" applyFont="1" applyFill="1" applyBorder="1" applyAlignment="1">
      <alignment horizontal="justify" vertical="center" wrapText="1"/>
    </xf>
    <xf numFmtId="0" fontId="119" fillId="0" borderId="41" xfId="0" applyFont="1" applyFill="1" applyBorder="1" applyAlignment="1">
      <alignment horizontal="justify" vertical="center" wrapText="1"/>
    </xf>
    <xf numFmtId="17" fontId="119" fillId="0" borderId="41" xfId="0" applyNumberFormat="1" applyFont="1" applyFill="1" applyBorder="1" applyAlignment="1">
      <alignment horizontal="justify" vertical="center" wrapText="1"/>
    </xf>
    <xf numFmtId="0" fontId="119" fillId="0" borderId="23" xfId="0" applyFont="1" applyFill="1" applyBorder="1" applyAlignment="1">
      <alignment horizontal="justify" vertical="center" wrapText="1"/>
    </xf>
    <xf numFmtId="0" fontId="119" fillId="0" borderId="52" xfId="0" applyFont="1" applyFill="1" applyBorder="1" applyAlignment="1">
      <alignment horizontal="justify" vertical="center" wrapText="1"/>
    </xf>
    <xf numFmtId="0" fontId="119" fillId="0" borderId="53" xfId="0" applyFont="1" applyFill="1" applyBorder="1" applyAlignment="1">
      <alignment horizontal="justify" vertical="center" wrapText="1"/>
    </xf>
    <xf numFmtId="0" fontId="119" fillId="0" borderId="39" xfId="0" applyFont="1" applyFill="1" applyBorder="1" applyAlignment="1">
      <alignment horizontal="justify" vertical="center" wrapText="1"/>
    </xf>
    <xf numFmtId="4" fontId="104" fillId="0" borderId="37" xfId="49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readingOrder="1"/>
    </xf>
    <xf numFmtId="14" fontId="6" fillId="33" borderId="10" xfId="0" applyNumberFormat="1" applyFont="1" applyFill="1" applyBorder="1" applyAlignment="1">
      <alignment horizontal="center" vertical="center" wrapText="1"/>
    </xf>
    <xf numFmtId="14" fontId="25" fillId="33" borderId="16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 readingOrder="1"/>
    </xf>
    <xf numFmtId="0" fontId="6" fillId="33" borderId="1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wrapText="1"/>
    </xf>
    <xf numFmtId="0" fontId="88" fillId="0" borderId="0" xfId="46" applyFill="1" applyAlignment="1">
      <alignment wrapText="1"/>
    </xf>
    <xf numFmtId="0" fontId="120" fillId="0" borderId="0" xfId="46" applyFont="1" applyFill="1" applyAlignment="1">
      <alignment wrapText="1"/>
    </xf>
    <xf numFmtId="0" fontId="105" fillId="0" borderId="10" xfId="0" applyFont="1" applyFill="1" applyBorder="1" applyAlignment="1">
      <alignment horizontal="justify" vertical="center" wrapText="1"/>
    </xf>
    <xf numFmtId="0" fontId="121" fillId="0" borderId="10" xfId="0" applyFont="1" applyFill="1" applyBorder="1" applyAlignment="1">
      <alignment horizontal="justify" vertical="center" wrapText="1"/>
    </xf>
    <xf numFmtId="0" fontId="122" fillId="0" borderId="10" xfId="0" applyFont="1" applyFill="1" applyBorder="1" applyAlignment="1">
      <alignment horizontal="justify" vertical="center" wrapText="1"/>
    </xf>
    <xf numFmtId="0" fontId="98" fillId="0" borderId="0" xfId="0" applyFont="1" applyFill="1" applyAlignment="1">
      <alignment horizontal="center" vertical="center" wrapText="1"/>
    </xf>
    <xf numFmtId="0" fontId="98" fillId="0" borderId="0" xfId="0" applyFont="1" applyFill="1" applyAlignment="1">
      <alignment horizontal="left" vertical="center" wrapText="1"/>
    </xf>
    <xf numFmtId="0" fontId="116" fillId="0" borderId="13" xfId="0" applyFont="1" applyFill="1" applyBorder="1" applyAlignment="1">
      <alignment horizontal="center" vertical="center" wrapText="1"/>
    </xf>
    <xf numFmtId="0" fontId="109" fillId="0" borderId="13" xfId="0" applyFont="1" applyFill="1" applyBorder="1" applyAlignment="1">
      <alignment horizontal="center" vertical="center" wrapText="1"/>
    </xf>
    <xf numFmtId="0" fontId="123" fillId="0" borderId="13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justify" vertical="justify" wrapText="1"/>
    </xf>
    <xf numFmtId="0" fontId="0" fillId="35" borderId="43" xfId="0" applyFill="1" applyBorder="1" applyAlignment="1">
      <alignment horizontal="justify" vertical="justify" wrapText="1"/>
    </xf>
    <xf numFmtId="0" fontId="0" fillId="33" borderId="43" xfId="0" applyFill="1" applyBorder="1" applyAlignment="1">
      <alignment horizontal="justify" vertical="justify" wrapText="1"/>
    </xf>
    <xf numFmtId="0" fontId="0" fillId="36" borderId="43" xfId="0" applyFill="1" applyBorder="1" applyAlignment="1">
      <alignment horizontal="justify" vertical="justify" wrapText="1"/>
    </xf>
    <xf numFmtId="0" fontId="0" fillId="37" borderId="43" xfId="0" applyFill="1" applyBorder="1" applyAlignment="1">
      <alignment horizontal="justify" vertical="justify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111" fillId="0" borderId="13" xfId="0" applyFont="1" applyBorder="1" applyAlignment="1">
      <alignment/>
    </xf>
    <xf numFmtId="4" fontId="116" fillId="0" borderId="10" xfId="0" applyNumberFormat="1" applyFont="1" applyBorder="1" applyAlignment="1">
      <alignment horizontal="center" vertical="center" wrapText="1"/>
    </xf>
    <xf numFmtId="17" fontId="105" fillId="0" borderId="36" xfId="0" applyNumberFormat="1" applyFont="1" applyBorder="1" applyAlignment="1">
      <alignment horizontal="center" vertical="center" wrapText="1"/>
    </xf>
    <xf numFmtId="17" fontId="105" fillId="0" borderId="46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116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2" fontId="124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17" fontId="105" fillId="0" borderId="54" xfId="0" applyNumberFormat="1" applyFont="1" applyBorder="1" applyAlignment="1">
      <alignment horizontal="center" vertical="center" wrapText="1"/>
    </xf>
    <xf numFmtId="0" fontId="125" fillId="0" borderId="28" xfId="0" applyFont="1" applyBorder="1" applyAlignment="1">
      <alignment horizontal="center"/>
    </xf>
    <xf numFmtId="0" fontId="125" fillId="0" borderId="29" xfId="0" applyFont="1" applyBorder="1" applyAlignment="1">
      <alignment horizontal="center"/>
    </xf>
    <xf numFmtId="0" fontId="126" fillId="38" borderId="26" xfId="0" applyFont="1" applyFill="1" applyBorder="1" applyAlignment="1">
      <alignment horizontal="center" vertical="center" wrapText="1"/>
    </xf>
    <xf numFmtId="0" fontId="126" fillId="38" borderId="55" xfId="0" applyFont="1" applyFill="1" applyBorder="1" applyAlignment="1">
      <alignment horizontal="center" vertical="center" wrapText="1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55" xfId="0" applyFont="1" applyFill="1" applyBorder="1" applyAlignment="1">
      <alignment horizontal="center" vertical="center" wrapText="1"/>
    </xf>
    <xf numFmtId="4" fontId="109" fillId="0" borderId="10" xfId="0" applyNumberFormat="1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17" fillId="0" borderId="56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05" fillId="0" borderId="21" xfId="49" applyNumberFormat="1" applyFont="1" applyFill="1" applyBorder="1" applyAlignment="1">
      <alignment horizontal="center" vertical="center" wrapText="1"/>
    </xf>
    <xf numFmtId="4" fontId="105" fillId="0" borderId="41" xfId="49" applyNumberFormat="1" applyFont="1" applyFill="1" applyBorder="1" applyAlignment="1">
      <alignment horizontal="center" vertical="center" wrapText="1"/>
    </xf>
    <xf numFmtId="4" fontId="105" fillId="0" borderId="17" xfId="49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Fill="1" applyBorder="1" applyAlignment="1">
      <alignment horizontal="center" vertical="center" wrapText="1"/>
    </xf>
    <xf numFmtId="4" fontId="17" fillId="0" borderId="21" xfId="0" applyNumberFormat="1" applyFont="1" applyFill="1" applyBorder="1" applyAlignment="1">
      <alignment horizontal="center" vertical="center" wrapText="1"/>
    </xf>
    <xf numFmtId="4" fontId="17" fillId="0" borderId="41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5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110" fillId="0" borderId="21" xfId="49" applyNumberFormat="1" applyFont="1" applyFill="1" applyBorder="1" applyAlignment="1">
      <alignment horizontal="center" vertical="center" wrapText="1"/>
    </xf>
    <xf numFmtId="4" fontId="110" fillId="0" borderId="41" xfId="49" applyNumberFormat="1" applyFont="1" applyFill="1" applyBorder="1" applyAlignment="1">
      <alignment horizontal="center" vertical="center" wrapText="1"/>
    </xf>
    <xf numFmtId="4" fontId="110" fillId="0" borderId="17" xfId="49" applyNumberFormat="1" applyFont="1" applyFill="1" applyBorder="1" applyAlignment="1">
      <alignment horizontal="center" vertical="center" wrapText="1"/>
    </xf>
    <xf numFmtId="0" fontId="11" fillId="0" borderId="14" xfId="57" applyFont="1" applyFill="1" applyBorder="1" applyAlignment="1" applyProtection="1">
      <alignment horizontal="left" vertical="center" wrapText="1"/>
      <protection/>
    </xf>
    <xf numFmtId="0" fontId="11" fillId="0" borderId="0" xfId="57" applyFont="1" applyFill="1" applyBorder="1" applyAlignment="1" applyProtection="1">
      <alignment horizontal="left" vertical="center" wrapText="1"/>
      <protection/>
    </xf>
    <xf numFmtId="0" fontId="11" fillId="0" borderId="49" xfId="57" applyFont="1" applyFill="1" applyBorder="1" applyAlignment="1" applyProtection="1">
      <alignment horizontal="left" vertical="center" wrapText="1"/>
      <protection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105" fillId="0" borderId="47" xfId="0" applyFont="1" applyFill="1" applyBorder="1" applyAlignment="1">
      <alignment horizontal="center" vertical="center" wrapText="1"/>
    </xf>
    <xf numFmtId="0" fontId="97" fillId="0" borderId="47" xfId="0" applyFont="1" applyFill="1" applyBorder="1" applyAlignment="1">
      <alignment horizontal="center" vertical="center" wrapText="1"/>
    </xf>
    <xf numFmtId="0" fontId="12" fillId="0" borderId="49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0" fontId="9" fillId="0" borderId="14" xfId="57" applyFont="1" applyFill="1" applyBorder="1" applyAlignment="1" applyProtection="1">
      <alignment horizontal="center" vertical="center" wrapText="1"/>
      <protection/>
    </xf>
    <xf numFmtId="0" fontId="12" fillId="0" borderId="48" xfId="57" applyFont="1" applyFill="1" applyBorder="1" applyAlignment="1" applyProtection="1">
      <alignment horizontal="center" vertical="center" wrapText="1"/>
      <protection/>
    </xf>
    <xf numFmtId="0" fontId="9" fillId="0" borderId="30" xfId="57" applyFont="1" applyFill="1" applyBorder="1" applyAlignment="1" applyProtection="1">
      <alignment horizontal="center" vertical="center" wrapText="1"/>
      <protection/>
    </xf>
    <xf numFmtId="0" fontId="9" fillId="0" borderId="31" xfId="57" applyFont="1" applyFill="1" applyBorder="1" applyAlignment="1" applyProtection="1">
      <alignment horizontal="center" vertical="center" wrapText="1"/>
      <protection/>
    </xf>
    <xf numFmtId="14" fontId="10" fillId="0" borderId="49" xfId="57" applyNumberFormat="1" applyFont="1" applyFill="1" applyBorder="1" applyAlignment="1" applyProtection="1">
      <alignment horizontal="center" vertical="center" wrapText="1"/>
      <protection/>
    </xf>
    <xf numFmtId="0" fontId="10" fillId="0" borderId="49" xfId="57" applyFont="1" applyFill="1" applyBorder="1" applyAlignment="1" applyProtection="1">
      <alignment horizontal="center" vertical="center" wrapText="1"/>
      <protection/>
    </xf>
    <xf numFmtId="0" fontId="16" fillId="0" borderId="14" xfId="57" applyFont="1" applyFill="1" applyBorder="1" applyAlignment="1">
      <alignment horizontal="center" vertical="center" wrapText="1"/>
      <protection/>
    </xf>
    <xf numFmtId="0" fontId="16" fillId="0" borderId="0" xfId="57" applyFont="1" applyFill="1" applyBorder="1" applyAlignment="1">
      <alignment horizontal="center" vertical="center" wrapText="1"/>
      <protection/>
    </xf>
    <xf numFmtId="0" fontId="10" fillId="0" borderId="49" xfId="57" applyFont="1" applyFill="1" applyBorder="1" applyAlignment="1" applyProtection="1">
      <alignment horizontal="left" vertical="center" wrapText="1"/>
      <protection/>
    </xf>
    <xf numFmtId="0" fontId="16" fillId="0" borderId="4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 horizontal="center" vertical="center" wrapText="1"/>
    </xf>
    <xf numFmtId="0" fontId="68" fillId="0" borderId="60" xfId="0" applyFont="1" applyFill="1" applyBorder="1" applyAlignment="1">
      <alignment horizontal="center" vertical="center" wrapText="1"/>
    </xf>
    <xf numFmtId="0" fontId="68" fillId="0" borderId="61" xfId="0" applyFont="1" applyFill="1" applyBorder="1" applyAlignment="1">
      <alignment horizontal="center" vertical="center" wrapText="1"/>
    </xf>
    <xf numFmtId="185" fontId="68" fillId="0" borderId="59" xfId="0" applyNumberFormat="1" applyFont="1" applyFill="1" applyBorder="1" applyAlignment="1">
      <alignment horizontal="center" vertical="center" wrapText="1"/>
    </xf>
    <xf numFmtId="0" fontId="105" fillId="0" borderId="30" xfId="0" applyFont="1" applyFill="1" applyBorder="1" applyAlignment="1">
      <alignment horizontal="center" vertical="center" wrapText="1"/>
    </xf>
    <xf numFmtId="0" fontId="105" fillId="0" borderId="32" xfId="0" applyFont="1" applyFill="1" applyBorder="1" applyAlignment="1">
      <alignment horizontal="center" vertical="center" wrapText="1"/>
    </xf>
    <xf numFmtId="0" fontId="105" fillId="0" borderId="33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68" fillId="0" borderId="62" xfId="0" applyFont="1" applyFill="1" applyBorder="1" applyAlignment="1">
      <alignment horizontal="center" vertical="center" wrapText="1"/>
    </xf>
    <xf numFmtId="0" fontId="68" fillId="0" borderId="63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7" fillId="0" borderId="4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75" fillId="0" borderId="43" xfId="0" applyFont="1" applyFill="1" applyBorder="1" applyAlignment="1">
      <alignment horizontal="center"/>
    </xf>
    <xf numFmtId="0" fontId="75" fillId="0" borderId="28" xfId="0" applyFont="1" applyFill="1" applyBorder="1" applyAlignment="1">
      <alignment horizontal="center"/>
    </xf>
    <xf numFmtId="0" fontId="75" fillId="0" borderId="29" xfId="0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68" fillId="0" borderId="40" xfId="0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/>
    </xf>
    <xf numFmtId="0" fontId="76" fillId="0" borderId="28" xfId="0" applyFont="1" applyFill="1" applyBorder="1" applyAlignment="1">
      <alignment horizontal="center"/>
    </xf>
    <xf numFmtId="0" fontId="76" fillId="0" borderId="29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4" fontId="4" fillId="0" borderId="59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7" fillId="0" borderId="4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2" fontId="104" fillId="0" borderId="66" xfId="0" applyNumberFormat="1" applyFont="1" applyFill="1" applyBorder="1" applyAlignment="1">
      <alignment horizontal="center" vertical="center" wrapText="1"/>
    </xf>
    <xf numFmtId="2" fontId="104" fillId="0" borderId="51" xfId="0" applyNumberFormat="1" applyFont="1" applyFill="1" applyBorder="1" applyAlignment="1">
      <alignment horizontal="center" vertical="center" wrapText="1"/>
    </xf>
    <xf numFmtId="0" fontId="104" fillId="0" borderId="50" xfId="0" applyFont="1" applyFill="1" applyBorder="1" applyAlignment="1">
      <alignment horizontal="center" vertical="center" wrapText="1"/>
    </xf>
    <xf numFmtId="0" fontId="104" fillId="0" borderId="20" xfId="0" applyFont="1" applyFill="1" applyBorder="1" applyAlignment="1">
      <alignment horizontal="center" vertical="center" wrapText="1"/>
    </xf>
    <xf numFmtId="2" fontId="105" fillId="0" borderId="26" xfId="0" applyNumberFormat="1" applyFont="1" applyFill="1" applyBorder="1" applyAlignment="1">
      <alignment horizontal="center" vertical="center" wrapText="1"/>
    </xf>
    <xf numFmtId="2" fontId="105" fillId="0" borderId="47" xfId="0" applyNumberFormat="1" applyFont="1" applyFill="1" applyBorder="1" applyAlignment="1">
      <alignment horizontal="center" vertical="center" wrapText="1"/>
    </xf>
    <xf numFmtId="2" fontId="104" fillId="0" borderId="36" xfId="0" applyNumberFormat="1" applyFont="1" applyFill="1" applyBorder="1" applyAlignment="1">
      <alignment horizontal="center" vertical="center" wrapText="1"/>
    </xf>
    <xf numFmtId="2" fontId="104" fillId="0" borderId="11" xfId="0" applyNumberFormat="1" applyFont="1" applyFill="1" applyBorder="1" applyAlignment="1">
      <alignment horizontal="center" vertical="center" wrapText="1"/>
    </xf>
    <xf numFmtId="0" fontId="104" fillId="0" borderId="66" xfId="0" applyFont="1" applyFill="1" applyBorder="1" applyAlignment="1">
      <alignment horizontal="center" vertical="center" wrapText="1"/>
    </xf>
    <xf numFmtId="0" fontId="104" fillId="0" borderId="52" xfId="0" applyFont="1" applyFill="1" applyBorder="1" applyAlignment="1">
      <alignment horizontal="center" vertical="center" wrapText="1"/>
    </xf>
    <xf numFmtId="2" fontId="104" fillId="0" borderId="56" xfId="0" applyNumberFormat="1" applyFont="1" applyFill="1" applyBorder="1" applyAlignment="1">
      <alignment horizontal="center" vertical="center" wrapText="1"/>
    </xf>
    <xf numFmtId="2" fontId="104" fillId="0" borderId="53" xfId="0" applyNumberFormat="1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55" xfId="0" applyFont="1" applyFill="1" applyBorder="1" applyAlignment="1">
      <alignment horizontal="center" vertical="center" wrapText="1"/>
    </xf>
    <xf numFmtId="0" fontId="104" fillId="0" borderId="51" xfId="0" applyFont="1" applyFill="1" applyBorder="1" applyAlignment="1">
      <alignment horizontal="center" vertical="center" wrapText="1"/>
    </xf>
    <xf numFmtId="0" fontId="127" fillId="0" borderId="36" xfId="0" applyFont="1" applyFill="1" applyBorder="1" applyAlignment="1">
      <alignment horizontal="center" vertical="center" wrapText="1"/>
    </xf>
    <xf numFmtId="0" fontId="127" fillId="0" borderId="11" xfId="0" applyFont="1" applyFill="1" applyBorder="1" applyAlignment="1">
      <alignment horizontal="center" vertical="center" wrapText="1"/>
    </xf>
    <xf numFmtId="0" fontId="127" fillId="0" borderId="56" xfId="0" applyFont="1" applyFill="1" applyBorder="1" applyAlignment="1">
      <alignment horizontal="center" vertical="center" wrapText="1"/>
    </xf>
    <xf numFmtId="0" fontId="127" fillId="0" borderId="53" xfId="0" applyFont="1" applyFill="1" applyBorder="1" applyAlignment="1">
      <alignment horizontal="center" vertical="center" wrapText="1"/>
    </xf>
    <xf numFmtId="0" fontId="107" fillId="0" borderId="36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104" fillId="0" borderId="43" xfId="0" applyFont="1" applyFill="1" applyBorder="1" applyAlignment="1">
      <alignment horizontal="center" vertical="justify" wrapText="1"/>
    </xf>
    <xf numFmtId="0" fontId="104" fillId="0" borderId="28" xfId="0" applyFont="1" applyFill="1" applyBorder="1" applyAlignment="1">
      <alignment horizontal="center" vertical="justify" wrapText="1"/>
    </xf>
    <xf numFmtId="0" fontId="104" fillId="0" borderId="0" xfId="0" applyFont="1" applyFill="1" applyBorder="1" applyAlignment="1">
      <alignment horizontal="center" vertical="justify" wrapText="1"/>
    </xf>
    <xf numFmtId="0" fontId="105" fillId="0" borderId="30" xfId="0" applyFont="1" applyFill="1" applyBorder="1" applyAlignment="1">
      <alignment horizontal="center" vertical="center"/>
    </xf>
    <xf numFmtId="0" fontId="105" fillId="0" borderId="31" xfId="0" applyFont="1" applyFill="1" applyBorder="1" applyAlignment="1">
      <alignment horizontal="center" vertical="center"/>
    </xf>
    <xf numFmtId="0" fontId="105" fillId="0" borderId="32" xfId="0" applyFont="1" applyFill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/>
    </xf>
    <xf numFmtId="0" fontId="105" fillId="0" borderId="34" xfId="0" applyFont="1" applyFill="1" applyBorder="1" applyAlignment="1">
      <alignment horizontal="center" vertical="center"/>
    </xf>
    <xf numFmtId="0" fontId="105" fillId="0" borderId="27" xfId="0" applyFont="1" applyFill="1" applyBorder="1" applyAlignment="1">
      <alignment horizontal="center" vertical="center"/>
    </xf>
    <xf numFmtId="0" fontId="127" fillId="0" borderId="50" xfId="0" applyFont="1" applyFill="1" applyBorder="1" applyAlignment="1">
      <alignment horizontal="center" vertical="center" wrapText="1"/>
    </xf>
    <xf numFmtId="0" fontId="127" fillId="0" borderId="20" xfId="0" applyFont="1" applyFill="1" applyBorder="1" applyAlignment="1">
      <alignment horizontal="center" vertical="center" wrapText="1"/>
    </xf>
    <xf numFmtId="0" fontId="98" fillId="0" borderId="58" xfId="0" applyFont="1" applyFill="1" applyBorder="1" applyAlignment="1">
      <alignment horizontal="center" vertical="center" wrapText="1"/>
    </xf>
    <xf numFmtId="0" fontId="98" fillId="0" borderId="19" xfId="0" applyFont="1" applyFill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center" vertical="center" wrapText="1"/>
    </xf>
    <xf numFmtId="0" fontId="98" fillId="0" borderId="65" xfId="0" applyFont="1" applyFill="1" applyBorder="1" applyAlignment="1">
      <alignment horizontal="center" vertical="center" wrapText="1"/>
    </xf>
    <xf numFmtId="0" fontId="98" fillId="0" borderId="52" xfId="0" applyFont="1" applyFill="1" applyBorder="1" applyAlignment="1">
      <alignment horizontal="center" vertical="center" wrapText="1"/>
    </xf>
    <xf numFmtId="0" fontId="119" fillId="0" borderId="66" xfId="0" applyFont="1" applyFill="1" applyBorder="1" applyAlignment="1">
      <alignment horizontal="center" vertical="center" wrapText="1"/>
    </xf>
    <xf numFmtId="0" fontId="119" fillId="0" borderId="51" xfId="0" applyFont="1" applyFill="1" applyBorder="1" applyAlignment="1">
      <alignment horizontal="center" vertical="center" wrapText="1"/>
    </xf>
    <xf numFmtId="0" fontId="119" fillId="0" borderId="52" xfId="0" applyFont="1" applyFill="1" applyBorder="1" applyAlignment="1">
      <alignment horizontal="center" vertical="center" wrapText="1"/>
    </xf>
    <xf numFmtId="0" fontId="119" fillId="0" borderId="56" xfId="0" applyFont="1" applyFill="1" applyBorder="1" applyAlignment="1">
      <alignment horizontal="center" vertical="center" wrapText="1"/>
    </xf>
    <xf numFmtId="0" fontId="119" fillId="0" borderId="41" xfId="0" applyFont="1" applyFill="1" applyBorder="1" applyAlignment="1">
      <alignment horizontal="center" vertical="center" wrapText="1"/>
    </xf>
    <xf numFmtId="0" fontId="119" fillId="0" borderId="53" xfId="0" applyFont="1" applyFill="1" applyBorder="1" applyAlignment="1">
      <alignment horizontal="center" vertical="center" wrapText="1"/>
    </xf>
    <xf numFmtId="0" fontId="119" fillId="0" borderId="38" xfId="0" applyFont="1" applyFill="1" applyBorder="1" applyAlignment="1">
      <alignment horizontal="center" vertical="center" wrapText="1"/>
    </xf>
    <xf numFmtId="0" fontId="119" fillId="0" borderId="23" xfId="0" applyFont="1" applyFill="1" applyBorder="1" applyAlignment="1">
      <alignment horizontal="center" vertical="center" wrapText="1"/>
    </xf>
    <xf numFmtId="0" fontId="119" fillId="0" borderId="39" xfId="0" applyFont="1" applyFill="1" applyBorder="1" applyAlignment="1">
      <alignment horizontal="center" vertical="center" wrapText="1"/>
    </xf>
    <xf numFmtId="185" fontId="0" fillId="0" borderId="26" xfId="49" applyFont="1" applyFill="1" applyBorder="1" applyAlignment="1">
      <alignment horizontal="center" vertical="center" wrapText="1"/>
    </xf>
    <xf numFmtId="185" fontId="0" fillId="0" borderId="47" xfId="49" applyFont="1" applyFill="1" applyBorder="1" applyAlignment="1">
      <alignment horizontal="center" vertical="center" wrapText="1"/>
    </xf>
    <xf numFmtId="185" fontId="0" fillId="0" borderId="55" xfId="49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/>
    </xf>
    <xf numFmtId="0" fontId="75" fillId="0" borderId="35" xfId="0" applyFont="1" applyFill="1" applyBorder="1" applyAlignment="1">
      <alignment horizontal="center"/>
    </xf>
    <xf numFmtId="0" fontId="76" fillId="0" borderId="21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12</xdr:row>
      <xdr:rowOff>0</xdr:rowOff>
    </xdr:from>
    <xdr:to>
      <xdr:col>33</xdr:col>
      <xdr:colOff>123825</xdr:colOff>
      <xdr:row>16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12225" y="3019425"/>
          <a:ext cx="56102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fotepsai.edu.co/index.php/transparencia%20aparece%20en%20blanco%20en%20la%20pagina%20web-%20costos%20de%20reproduccion" TargetMode="External" /><Relationship Id="rId2" Type="http://schemas.openxmlformats.org/officeDocument/2006/relationships/hyperlink" Target="https://drive.google.com/file/d/0B1PKW46MK7ZHY3BGT0d4U3l1TVVPUV9mRjE0TjlYOWtyang0/viewse%20evidencio%20documento%20publicado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13"/>
  <sheetViews>
    <sheetView tabSelected="1" zoomScalePageLayoutView="0" workbookViewId="0" topLeftCell="A1">
      <selection activeCell="D3" sqref="D3:G13"/>
    </sheetView>
  </sheetViews>
  <sheetFormatPr defaultColWidth="11.421875" defaultRowHeight="15"/>
  <cols>
    <col min="3" max="3" width="62.00390625" style="0" hidden="1" customWidth="1"/>
    <col min="4" max="4" width="58.421875" style="0" customWidth="1"/>
  </cols>
  <sheetData>
    <row r="2" ht="15.75" thickBot="1"/>
    <row r="3" spans="4:8" ht="21.75" thickBot="1">
      <c r="D3" s="282" t="s">
        <v>445</v>
      </c>
      <c r="E3" s="280" t="s">
        <v>448</v>
      </c>
      <c r="F3" s="280"/>
      <c r="G3" s="281"/>
      <c r="H3" s="278"/>
    </row>
    <row r="4" spans="3:7" ht="16.5" thickBot="1">
      <c r="C4" t="s">
        <v>445</v>
      </c>
      <c r="D4" s="283"/>
      <c r="E4" s="279">
        <v>11049</v>
      </c>
      <c r="F4" s="267">
        <v>11536</v>
      </c>
      <c r="G4" s="268">
        <v>11658</v>
      </c>
    </row>
    <row r="5" spans="3:7" ht="15.75" thickBot="1">
      <c r="C5" t="str">
        <f>+'GESTIÓN DEL RIESGO'!C5:G5</f>
        <v>GESTIÓN DEL RIESGO </v>
      </c>
      <c r="D5" s="257" t="s">
        <v>74</v>
      </c>
      <c r="E5" s="263">
        <f>+'GESTIÓN DEL RIESGO'!J21</f>
        <v>46.666666666666664</v>
      </c>
      <c r="F5" s="263">
        <f>+'GESTIÓN DEL RIESGO'!K21</f>
        <v>78.33333333333333</v>
      </c>
      <c r="G5" s="269"/>
    </row>
    <row r="6" spans="3:7" ht="15.75" thickBot="1">
      <c r="C6" t="str">
        <f>+'RACIONALIZACIÓN TRÁMITES'!A1</f>
        <v>PLAN DE RACIONALIZACIÓN DE TRÁMITES</v>
      </c>
      <c r="D6" s="257" t="s">
        <v>262</v>
      </c>
      <c r="E6" s="266">
        <f>+'RACIONALIZACIÓN TRÁMITES'!T16</f>
        <v>0</v>
      </c>
      <c r="F6" s="266">
        <f>+'RACIONALIZACIÓN TRÁMITES'!U16</f>
        <v>0</v>
      </c>
      <c r="G6" s="270"/>
    </row>
    <row r="7" spans="3:7" ht="15.75" thickBot="1">
      <c r="C7" t="str">
        <f>+'ATENCION AL CIUDADANO'!C4:K4</f>
        <v>ATENCION AL CIUDADANO </v>
      </c>
      <c r="D7" s="258" t="s">
        <v>9</v>
      </c>
      <c r="E7" s="264">
        <f>+'ATENCION AL CIUDADANO'!O24</f>
        <v>39.33333333333333</v>
      </c>
      <c r="F7" s="264">
        <f>+'ATENCION AL CIUDADANO'!Q24</f>
        <v>70.00666666666666</v>
      </c>
      <c r="G7" s="271"/>
    </row>
    <row r="8" spans="3:7" ht="20.25" customHeight="1" thickBot="1">
      <c r="C8" t="str">
        <f>+'RENDICION CUENTAS '!A2</f>
        <v>ESTRATEGIA: RENDICIÓN DE CUENTAS
</v>
      </c>
      <c r="D8" s="259" t="s">
        <v>447</v>
      </c>
      <c r="E8" s="264">
        <f>+'RENDICION CUENTAS '!R27</f>
        <v>78.125</v>
      </c>
      <c r="F8" s="264">
        <f>+'RENDICION CUENTAS '!T27</f>
        <v>87.5</v>
      </c>
      <c r="G8" s="271"/>
    </row>
    <row r="9" spans="3:7" ht="30.75" thickBot="1">
      <c r="C9" t="str">
        <f>+'Mecan Trans y Acc Informacion'!B4</f>
        <v>Mecanismos para la Transparencia y Acceso a la Información</v>
      </c>
      <c r="D9" s="260" t="s">
        <v>446</v>
      </c>
      <c r="E9" s="262">
        <f>+'Mecan Trans y Acc Informacion'!P25</f>
        <v>47.91</v>
      </c>
      <c r="F9" s="264">
        <f>+'Mecan Trans y Acc Informacion'!R25</f>
        <v>71.52333333333333</v>
      </c>
      <c r="G9" s="271"/>
    </row>
    <row r="10" spans="3:7" ht="15.75" thickBot="1">
      <c r="C10" t="str">
        <f>+'PARTICIPACIÓN CIUDADANA'!C4:H4</f>
        <v>PARTICIPACIÓN CIUDADANA</v>
      </c>
      <c r="D10" s="261" t="s">
        <v>108</v>
      </c>
      <c r="E10" s="262">
        <f>+'PARTICIPACIÓN CIUDADANA'!L17</f>
        <v>31.25</v>
      </c>
      <c r="F10" s="264">
        <f>+'PARTICIPACIÓN CIUDADANA'!N17</f>
        <v>39.0625</v>
      </c>
      <c r="G10" s="271"/>
    </row>
    <row r="11" spans="4:7" ht="15.75" thickBot="1">
      <c r="D11" s="272"/>
      <c r="E11" s="273"/>
      <c r="F11" s="273"/>
      <c r="G11" s="274"/>
    </row>
    <row r="12" spans="4:7" ht="15.75" hidden="1" thickBot="1">
      <c r="D12" s="272" t="s">
        <v>450</v>
      </c>
      <c r="E12" s="275">
        <f>+E5+E6+E7+E8+E9+E10</f>
        <v>243.285</v>
      </c>
      <c r="F12" s="275">
        <f>+F5+F6+F7+F8+F9+F10</f>
        <v>346.4258333333333</v>
      </c>
      <c r="G12" s="276">
        <f>+G5+G6+G7+G8+G9+G10</f>
        <v>0</v>
      </c>
    </row>
    <row r="13" spans="4:7" ht="24" thickBot="1">
      <c r="D13" s="265" t="s">
        <v>449</v>
      </c>
      <c r="E13" s="277">
        <f>+E12/6</f>
        <v>40.5475</v>
      </c>
      <c r="F13" s="277">
        <f>+F12/6</f>
        <v>57.73763888888888</v>
      </c>
      <c r="G13" s="277">
        <f>+G12/6</f>
        <v>0</v>
      </c>
    </row>
  </sheetData>
  <sheetProtection/>
  <mergeCells count="2">
    <mergeCell ref="E3:G3"/>
    <mergeCell ref="D3:D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M21"/>
  <sheetViews>
    <sheetView zoomScale="90" zoomScaleNormal="90" zoomScalePageLayoutView="0" workbookViewId="0" topLeftCell="A22">
      <selection activeCell="L1" sqref="L1:L16384"/>
    </sheetView>
  </sheetViews>
  <sheetFormatPr defaultColWidth="9.140625" defaultRowHeight="15"/>
  <cols>
    <col min="1" max="1" width="1.421875" style="2" customWidth="1"/>
    <col min="2" max="2" width="28.8515625" style="2" customWidth="1"/>
    <col min="3" max="3" width="6.57421875" style="2" customWidth="1"/>
    <col min="4" max="4" width="21.7109375" style="2" customWidth="1"/>
    <col min="5" max="5" width="13.8515625" style="2" customWidth="1"/>
    <col min="6" max="6" width="10.140625" style="3" customWidth="1"/>
    <col min="7" max="7" width="10.8515625" style="2" customWidth="1"/>
    <col min="8" max="8" width="9.140625" style="2" customWidth="1"/>
    <col min="9" max="9" width="7.57421875" style="2" customWidth="1"/>
    <col min="10" max="11" width="13.28125" style="2" customWidth="1"/>
    <col min="12" max="12" width="13.28125" style="2" hidden="1" customWidth="1"/>
    <col min="13" max="13" width="27.57421875" style="2" customWidth="1"/>
    <col min="14" max="16384" width="9.140625" style="2" customWidth="1"/>
  </cols>
  <sheetData>
    <row r="1" spans="2:13" ht="16.5" thickBot="1">
      <c r="B1" s="305" t="s">
        <v>69</v>
      </c>
      <c r="C1" s="306"/>
      <c r="D1" s="306"/>
      <c r="E1" s="306"/>
      <c r="F1" s="306"/>
      <c r="G1" s="306"/>
      <c r="H1" s="92"/>
      <c r="I1" s="92"/>
      <c r="J1" s="92"/>
      <c r="K1" s="92"/>
      <c r="L1" s="92"/>
      <c r="M1" s="93"/>
    </row>
    <row r="2" spans="2:13" ht="16.5" thickBot="1">
      <c r="B2" s="42" t="s">
        <v>4</v>
      </c>
      <c r="C2" s="307" t="s">
        <v>70</v>
      </c>
      <c r="D2" s="307"/>
      <c r="E2" s="307"/>
      <c r="F2" s="307"/>
      <c r="G2" s="307"/>
      <c r="H2" s="92"/>
      <c r="I2" s="92"/>
      <c r="J2" s="92"/>
      <c r="K2" s="92"/>
      <c r="L2" s="92"/>
      <c r="M2" s="93"/>
    </row>
    <row r="3" spans="2:13" ht="16.5" thickBot="1">
      <c r="B3" s="42" t="s">
        <v>5</v>
      </c>
      <c r="C3" s="307">
        <v>2020</v>
      </c>
      <c r="D3" s="307"/>
      <c r="E3" s="307"/>
      <c r="F3" s="307"/>
      <c r="G3" s="307"/>
      <c r="H3" s="92"/>
      <c r="I3" s="92"/>
      <c r="J3" s="92"/>
      <c r="K3" s="92"/>
      <c r="L3" s="92"/>
      <c r="M3" s="93"/>
    </row>
    <row r="4" spans="2:13" ht="158.25" customHeight="1" thickBot="1">
      <c r="B4" s="42" t="s">
        <v>71</v>
      </c>
      <c r="C4" s="307" t="s">
        <v>72</v>
      </c>
      <c r="D4" s="307"/>
      <c r="E4" s="307"/>
      <c r="F4" s="307"/>
      <c r="G4" s="307"/>
      <c r="H4" s="308" t="s">
        <v>403</v>
      </c>
      <c r="I4" s="309"/>
      <c r="J4" s="309"/>
      <c r="K4" s="309"/>
      <c r="L4" s="309"/>
      <c r="M4" s="310"/>
    </row>
    <row r="5" spans="2:13" ht="15.75">
      <c r="B5" s="42" t="s">
        <v>73</v>
      </c>
      <c r="C5" s="307" t="s">
        <v>74</v>
      </c>
      <c r="D5" s="307"/>
      <c r="E5" s="307"/>
      <c r="F5" s="307"/>
      <c r="G5" s="307"/>
      <c r="H5" s="94"/>
      <c r="I5" s="95"/>
      <c r="J5" s="95"/>
      <c r="K5" s="95"/>
      <c r="L5" s="95"/>
      <c r="M5" s="96"/>
    </row>
    <row r="6" spans="2:13" ht="15.75" thickBot="1">
      <c r="B6" s="97"/>
      <c r="C6" s="98"/>
      <c r="D6" s="98"/>
      <c r="E6" s="98"/>
      <c r="F6" s="5"/>
      <c r="G6" s="99"/>
      <c r="H6" s="100"/>
      <c r="I6" s="101"/>
      <c r="J6" s="101"/>
      <c r="K6" s="101"/>
      <c r="L6" s="101"/>
      <c r="M6" s="102"/>
    </row>
    <row r="7" spans="2:13" ht="43.5" customHeight="1">
      <c r="B7" s="289" t="s">
        <v>0</v>
      </c>
      <c r="C7" s="291" t="s">
        <v>75</v>
      </c>
      <c r="D7" s="291"/>
      <c r="E7" s="291" t="s">
        <v>1</v>
      </c>
      <c r="F7" s="291" t="s">
        <v>2</v>
      </c>
      <c r="G7" s="287" t="s">
        <v>56</v>
      </c>
      <c r="H7" s="287" t="s">
        <v>404</v>
      </c>
      <c r="I7" s="287" t="s">
        <v>405</v>
      </c>
      <c r="J7" s="284" t="s">
        <v>408</v>
      </c>
      <c r="K7" s="183" t="s">
        <v>409</v>
      </c>
      <c r="L7" s="183" t="s">
        <v>410</v>
      </c>
      <c r="M7" s="311" t="s">
        <v>407</v>
      </c>
    </row>
    <row r="8" spans="2:13" ht="43.5" customHeight="1" thickBot="1">
      <c r="B8" s="290"/>
      <c r="C8" s="292"/>
      <c r="D8" s="292"/>
      <c r="E8" s="292"/>
      <c r="F8" s="292"/>
      <c r="G8" s="288"/>
      <c r="H8" s="288"/>
      <c r="I8" s="288"/>
      <c r="J8" s="285"/>
      <c r="K8" s="184"/>
      <c r="L8" s="184"/>
      <c r="M8" s="312"/>
    </row>
    <row r="9" spans="2:13" ht="76.5" customHeight="1" thickBot="1">
      <c r="B9" s="313" t="s">
        <v>76</v>
      </c>
      <c r="C9" s="314" t="s">
        <v>12</v>
      </c>
      <c r="D9" s="21" t="s">
        <v>77</v>
      </c>
      <c r="E9" s="21" t="s">
        <v>78</v>
      </c>
      <c r="F9" s="103" t="s">
        <v>79</v>
      </c>
      <c r="G9" s="104" t="s">
        <v>57</v>
      </c>
      <c r="H9" s="109">
        <v>10</v>
      </c>
      <c r="I9" s="293">
        <v>20</v>
      </c>
      <c r="J9" s="110">
        <v>0</v>
      </c>
      <c r="K9" s="110">
        <v>10</v>
      </c>
      <c r="L9" s="110">
        <v>10</v>
      </c>
      <c r="M9" s="111" t="s">
        <v>420</v>
      </c>
    </row>
    <row r="10" spans="2:13" ht="111.75" customHeight="1">
      <c r="B10" s="295"/>
      <c r="C10" s="296"/>
      <c r="D10" s="23" t="s">
        <v>80</v>
      </c>
      <c r="E10" s="23" t="s">
        <v>81</v>
      </c>
      <c r="F10" s="24" t="s">
        <v>79</v>
      </c>
      <c r="G10" s="106" t="s">
        <v>82</v>
      </c>
      <c r="H10" s="112">
        <v>10</v>
      </c>
      <c r="I10" s="294"/>
      <c r="J10" s="110">
        <v>0</v>
      </c>
      <c r="K10" s="114">
        <v>10</v>
      </c>
      <c r="L10" s="114">
        <v>10</v>
      </c>
      <c r="M10" s="115" t="s">
        <v>419</v>
      </c>
    </row>
    <row r="11" spans="2:13" ht="120" customHeight="1">
      <c r="B11" s="295" t="s">
        <v>83</v>
      </c>
      <c r="C11" s="105" t="s">
        <v>13</v>
      </c>
      <c r="D11" s="23" t="s">
        <v>84</v>
      </c>
      <c r="E11" s="24" t="s">
        <v>85</v>
      </c>
      <c r="F11" s="24" t="s">
        <v>79</v>
      </c>
      <c r="G11" s="107" t="s">
        <v>57</v>
      </c>
      <c r="H11" s="116">
        <v>5</v>
      </c>
      <c r="I11" s="303">
        <v>20</v>
      </c>
      <c r="J11" s="117">
        <v>5</v>
      </c>
      <c r="K11" s="117">
        <v>5</v>
      </c>
      <c r="L11" s="117">
        <v>5</v>
      </c>
      <c r="M11" s="118" t="s">
        <v>421</v>
      </c>
    </row>
    <row r="12" spans="2:13" ht="112.5" customHeight="1">
      <c r="B12" s="295"/>
      <c r="C12" s="105" t="s">
        <v>86</v>
      </c>
      <c r="D12" s="23" t="s">
        <v>87</v>
      </c>
      <c r="E12" s="24" t="s">
        <v>88</v>
      </c>
      <c r="F12" s="24" t="s">
        <v>79</v>
      </c>
      <c r="G12" s="107" t="s">
        <v>57</v>
      </c>
      <c r="H12" s="116">
        <v>5</v>
      </c>
      <c r="I12" s="304"/>
      <c r="J12" s="117">
        <v>5</v>
      </c>
      <c r="K12" s="119">
        <v>5</v>
      </c>
      <c r="L12" s="119">
        <v>5</v>
      </c>
      <c r="M12" s="118"/>
    </row>
    <row r="13" spans="2:13" ht="38.25">
      <c r="B13" s="295"/>
      <c r="C13" s="296" t="s">
        <v>18</v>
      </c>
      <c r="D13" s="297" t="s">
        <v>89</v>
      </c>
      <c r="E13" s="24" t="s">
        <v>90</v>
      </c>
      <c r="F13" s="24" t="s">
        <v>79</v>
      </c>
      <c r="G13" s="107" t="s">
        <v>57</v>
      </c>
      <c r="H13" s="286">
        <v>10</v>
      </c>
      <c r="I13" s="304"/>
      <c r="J13" s="298">
        <v>10</v>
      </c>
      <c r="K13" s="298">
        <v>5</v>
      </c>
      <c r="L13" s="298">
        <v>5</v>
      </c>
      <c r="M13" s="315" t="s">
        <v>422</v>
      </c>
    </row>
    <row r="14" spans="2:13" ht="38.25">
      <c r="B14" s="295"/>
      <c r="C14" s="296"/>
      <c r="D14" s="297"/>
      <c r="E14" s="24" t="s">
        <v>91</v>
      </c>
      <c r="F14" s="24" t="s">
        <v>79</v>
      </c>
      <c r="G14" s="107" t="s">
        <v>57</v>
      </c>
      <c r="H14" s="286"/>
      <c r="I14" s="304"/>
      <c r="J14" s="299"/>
      <c r="K14" s="299"/>
      <c r="L14" s="299"/>
      <c r="M14" s="316"/>
    </row>
    <row r="15" spans="2:13" ht="33.75" customHeight="1">
      <c r="B15" s="295"/>
      <c r="C15" s="296"/>
      <c r="D15" s="297"/>
      <c r="E15" s="24" t="s">
        <v>92</v>
      </c>
      <c r="F15" s="24" t="s">
        <v>79</v>
      </c>
      <c r="G15" s="107" t="s">
        <v>57</v>
      </c>
      <c r="H15" s="286"/>
      <c r="I15" s="304"/>
      <c r="J15" s="299"/>
      <c r="K15" s="299"/>
      <c r="L15" s="299"/>
      <c r="M15" s="316"/>
    </row>
    <row r="16" spans="2:13" ht="30">
      <c r="B16" s="295"/>
      <c r="C16" s="296"/>
      <c r="D16" s="297"/>
      <c r="E16" s="24" t="s">
        <v>93</v>
      </c>
      <c r="F16" s="24" t="s">
        <v>79</v>
      </c>
      <c r="G16" s="107" t="s">
        <v>57</v>
      </c>
      <c r="H16" s="286"/>
      <c r="I16" s="294"/>
      <c r="J16" s="300"/>
      <c r="K16" s="300"/>
      <c r="L16" s="300"/>
      <c r="M16" s="317"/>
    </row>
    <row r="17" spans="2:13" ht="131.25" customHeight="1" thickBot="1">
      <c r="B17" s="295" t="s">
        <v>94</v>
      </c>
      <c r="C17" s="296" t="s">
        <v>14</v>
      </c>
      <c r="D17" s="297" t="s">
        <v>95</v>
      </c>
      <c r="E17" s="24" t="s">
        <v>96</v>
      </c>
      <c r="F17" s="24" t="s">
        <v>79</v>
      </c>
      <c r="G17" s="106" t="s">
        <v>57</v>
      </c>
      <c r="H17" s="120">
        <v>10</v>
      </c>
      <c r="I17" s="301">
        <v>20</v>
      </c>
      <c r="J17" s="122">
        <v>10</v>
      </c>
      <c r="K17" s="122">
        <v>10</v>
      </c>
      <c r="L17" s="122">
        <v>10</v>
      </c>
      <c r="M17" s="123"/>
    </row>
    <row r="18" spans="2:13" ht="116.25" customHeight="1" thickBot="1">
      <c r="B18" s="295"/>
      <c r="C18" s="296"/>
      <c r="D18" s="297"/>
      <c r="E18" s="24" t="s">
        <v>97</v>
      </c>
      <c r="F18" s="24" t="s">
        <v>79</v>
      </c>
      <c r="G18" s="106" t="s">
        <v>57</v>
      </c>
      <c r="H18" s="121">
        <v>10</v>
      </c>
      <c r="I18" s="302"/>
      <c r="J18" s="124">
        <v>10</v>
      </c>
      <c r="K18" s="125">
        <v>10</v>
      </c>
      <c r="L18" s="125">
        <v>10</v>
      </c>
      <c r="M18" s="126"/>
    </row>
    <row r="19" spans="2:13" ht="120" customHeight="1" thickBot="1">
      <c r="B19" s="22" t="s">
        <v>98</v>
      </c>
      <c r="C19" s="105" t="s">
        <v>15</v>
      </c>
      <c r="D19" s="24" t="s">
        <v>99</v>
      </c>
      <c r="E19" s="24" t="s">
        <v>100</v>
      </c>
      <c r="F19" s="24" t="s">
        <v>101</v>
      </c>
      <c r="G19" s="106" t="s">
        <v>82</v>
      </c>
      <c r="H19" s="127">
        <v>20</v>
      </c>
      <c r="I19" s="127">
        <v>20</v>
      </c>
      <c r="J19" s="128">
        <v>0</v>
      </c>
      <c r="K19" s="128">
        <v>10</v>
      </c>
      <c r="L19" s="128">
        <v>20</v>
      </c>
      <c r="M19" s="126" t="s">
        <v>423</v>
      </c>
    </row>
    <row r="20" spans="2:13" ht="120" customHeight="1" thickBot="1">
      <c r="B20" s="25" t="s">
        <v>102</v>
      </c>
      <c r="C20" s="108" t="s">
        <v>16</v>
      </c>
      <c r="D20" s="26" t="s">
        <v>103</v>
      </c>
      <c r="E20" s="26" t="s">
        <v>104</v>
      </c>
      <c r="F20" s="61" t="s">
        <v>105</v>
      </c>
      <c r="G20" s="185" t="s">
        <v>366</v>
      </c>
      <c r="H20" s="129">
        <v>20</v>
      </c>
      <c r="I20" s="113">
        <v>20</v>
      </c>
      <c r="J20" s="122">
        <v>6.666666666666667</v>
      </c>
      <c r="K20" s="122">
        <f>+H20/3*2</f>
        <v>13.333333333333334</v>
      </c>
      <c r="L20" s="122">
        <f>+I20</f>
        <v>20</v>
      </c>
      <c r="M20" s="126"/>
    </row>
    <row r="21" spans="2:13" ht="15.75" thickBot="1">
      <c r="B21" s="99"/>
      <c r="C21" s="99"/>
      <c r="D21" s="99"/>
      <c r="E21" s="99"/>
      <c r="G21" s="99"/>
      <c r="H21" s="130">
        <f>SUM(H9:H20)</f>
        <v>100</v>
      </c>
      <c r="I21" s="130">
        <f>SUM(I9:I20)</f>
        <v>100</v>
      </c>
      <c r="J21" s="130">
        <f>SUM(J9:J20)</f>
        <v>46.666666666666664</v>
      </c>
      <c r="K21" s="130">
        <f>SUM(K9:K20)</f>
        <v>78.33333333333333</v>
      </c>
      <c r="L21" s="130">
        <f>SUM(L9:L20)</f>
        <v>95</v>
      </c>
      <c r="M21" s="131"/>
    </row>
  </sheetData>
  <sheetProtection/>
  <mergeCells count="31">
    <mergeCell ref="J13:J16"/>
    <mergeCell ref="H4:M4"/>
    <mergeCell ref="M7:M8"/>
    <mergeCell ref="B17:B18"/>
    <mergeCell ref="C17:C18"/>
    <mergeCell ref="D17:D18"/>
    <mergeCell ref="F7:F8"/>
    <mergeCell ref="G7:G8"/>
    <mergeCell ref="B9:B10"/>
    <mergeCell ref="C9:C10"/>
    <mergeCell ref="M13:M16"/>
    <mergeCell ref="D13:D16"/>
    <mergeCell ref="L13:L16"/>
    <mergeCell ref="I17:I18"/>
    <mergeCell ref="K13:K16"/>
    <mergeCell ref="I11:I16"/>
    <mergeCell ref="B1:G1"/>
    <mergeCell ref="C2:G2"/>
    <mergeCell ref="C3:G3"/>
    <mergeCell ref="C4:G4"/>
    <mergeCell ref="C5:G5"/>
    <mergeCell ref="J7:J8"/>
    <mergeCell ref="H13:H16"/>
    <mergeCell ref="H7:H8"/>
    <mergeCell ref="I7:I8"/>
    <mergeCell ref="B7:B8"/>
    <mergeCell ref="C7:D8"/>
    <mergeCell ref="E7:E8"/>
    <mergeCell ref="I9:I10"/>
    <mergeCell ref="B11:B16"/>
    <mergeCell ref="C13:C1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18"/>
  <sheetViews>
    <sheetView zoomScalePageLayoutView="0" workbookViewId="0" topLeftCell="J10">
      <selection activeCell="W16" sqref="W16"/>
    </sheetView>
  </sheetViews>
  <sheetFormatPr defaultColWidth="9.140625" defaultRowHeight="30" customHeight="1"/>
  <cols>
    <col min="1" max="1" width="16.8515625" style="197" customWidth="1"/>
    <col min="2" max="2" width="8.8515625" style="190" customWidth="1"/>
    <col min="3" max="3" width="1.1484375" style="190" customWidth="1"/>
    <col min="4" max="4" width="27.421875" style="190" customWidth="1"/>
    <col min="5" max="5" width="10.8515625" style="190" customWidth="1"/>
    <col min="6" max="6" width="25.00390625" style="190" customWidth="1"/>
    <col min="7" max="7" width="31.140625" style="190" customWidth="1"/>
    <col min="8" max="8" width="15.00390625" style="190" customWidth="1"/>
    <col min="9" max="9" width="20.00390625" style="190" customWidth="1"/>
    <col min="10" max="10" width="4.00390625" style="190" customWidth="1"/>
    <col min="11" max="11" width="11.8515625" style="190" customWidth="1"/>
    <col min="12" max="12" width="5.00390625" style="190" customWidth="1"/>
    <col min="13" max="13" width="11.7109375" style="190" customWidth="1"/>
    <col min="14" max="14" width="12.28125" style="190" customWidth="1"/>
    <col min="15" max="15" width="9.00390625" style="190" customWidth="1"/>
    <col min="16" max="16" width="6.140625" style="190" customWidth="1"/>
    <col min="17" max="17" width="17.00390625" style="190" customWidth="1"/>
    <col min="18" max="18" width="14.57421875" style="190" customWidth="1"/>
    <col min="19" max="19" width="9.140625" style="190" customWidth="1"/>
    <col min="20" max="20" width="9.421875" style="190" customWidth="1"/>
    <col min="21" max="21" width="7.140625" style="190" customWidth="1"/>
    <col min="22" max="22" width="7.140625" style="190" hidden="1" customWidth="1"/>
    <col min="23" max="23" width="41.421875" style="190" customWidth="1"/>
    <col min="24" max="16384" width="9.140625" style="190" customWidth="1"/>
  </cols>
  <sheetData>
    <row r="1" spans="1:17" s="188" customFormat="1" ht="30" customHeight="1" thickBot="1">
      <c r="A1" s="335" t="s">
        <v>262</v>
      </c>
      <c r="B1" s="336"/>
      <c r="C1" s="336"/>
      <c r="D1" s="336"/>
      <c r="E1" s="336"/>
      <c r="F1" s="336"/>
      <c r="G1" s="336"/>
      <c r="H1" s="336"/>
      <c r="I1" s="186"/>
      <c r="J1" s="186"/>
      <c r="K1" s="186"/>
      <c r="L1" s="186"/>
      <c r="M1" s="186"/>
      <c r="N1" s="186"/>
      <c r="O1" s="186"/>
      <c r="P1" s="187"/>
      <c r="Q1" s="187"/>
    </row>
    <row r="2" spans="1:17" ht="30" customHeight="1" thickBot="1">
      <c r="A2" s="318" t="s">
        <v>263</v>
      </c>
      <c r="B2" s="319"/>
      <c r="C2" s="320" t="s">
        <v>264</v>
      </c>
      <c r="D2" s="320"/>
      <c r="E2" s="320"/>
      <c r="F2" s="320"/>
      <c r="G2" s="320"/>
      <c r="H2" s="320"/>
      <c r="I2" s="189"/>
      <c r="J2" s="189"/>
      <c r="K2" s="189"/>
      <c r="L2" s="189"/>
      <c r="M2" s="189"/>
      <c r="N2" s="189"/>
      <c r="O2" s="189"/>
      <c r="P2" s="189"/>
      <c r="Q2" s="189"/>
    </row>
    <row r="3" spans="1:17" ht="30" customHeight="1" thickBot="1">
      <c r="A3" s="191"/>
      <c r="B3" s="189"/>
      <c r="C3" s="189"/>
      <c r="D3" s="189"/>
      <c r="E3" s="189"/>
      <c r="F3" s="189"/>
      <c r="G3" s="189"/>
      <c r="H3" s="189"/>
      <c r="I3" s="189"/>
      <c r="J3" s="189"/>
      <c r="K3" s="319" t="s">
        <v>265</v>
      </c>
      <c r="L3" s="319"/>
      <c r="M3" s="320" t="s">
        <v>266</v>
      </c>
      <c r="N3" s="320"/>
      <c r="O3" s="320"/>
      <c r="P3" s="189"/>
      <c r="Q3" s="189"/>
    </row>
    <row r="4" spans="1:17" ht="19.5" customHeight="1" thickBot="1">
      <c r="A4" s="318" t="s">
        <v>267</v>
      </c>
      <c r="B4" s="319"/>
      <c r="C4" s="320" t="s">
        <v>268</v>
      </c>
      <c r="D4" s="320"/>
      <c r="E4" s="320"/>
      <c r="F4" s="320"/>
      <c r="G4" s="320"/>
      <c r="H4" s="320"/>
      <c r="I4" s="189"/>
      <c r="J4" s="189"/>
      <c r="K4" s="319"/>
      <c r="L4" s="319"/>
      <c r="M4" s="320"/>
      <c r="N4" s="320"/>
      <c r="O4" s="320"/>
      <c r="P4" s="189"/>
      <c r="Q4" s="189"/>
    </row>
    <row r="5" spans="1:17" ht="19.5" customHeight="1" thickBot="1">
      <c r="A5" s="318"/>
      <c r="B5" s="319"/>
      <c r="C5" s="320"/>
      <c r="D5" s="320"/>
      <c r="E5" s="320"/>
      <c r="F5" s="320"/>
      <c r="G5" s="320"/>
      <c r="H5" s="320"/>
      <c r="I5" s="189"/>
      <c r="J5" s="189"/>
      <c r="K5" s="189"/>
      <c r="L5" s="189"/>
      <c r="M5" s="189"/>
      <c r="N5" s="189"/>
      <c r="O5" s="189"/>
      <c r="P5" s="189"/>
      <c r="Q5" s="189"/>
    </row>
    <row r="6" spans="1:17" ht="30" customHeight="1" thickBot="1">
      <c r="A6" s="191"/>
      <c r="B6" s="189"/>
      <c r="C6" s="189"/>
      <c r="D6" s="189"/>
      <c r="E6" s="189"/>
      <c r="F6" s="189"/>
      <c r="G6" s="189"/>
      <c r="H6" s="189"/>
      <c r="I6" s="189"/>
      <c r="J6" s="189"/>
      <c r="K6" s="319" t="s">
        <v>269</v>
      </c>
      <c r="L6" s="319"/>
      <c r="M6" s="320">
        <v>2020</v>
      </c>
      <c r="N6" s="320"/>
      <c r="O6" s="320"/>
      <c r="P6" s="189"/>
      <c r="Q6" s="189"/>
    </row>
    <row r="7" spans="1:17" ht="9.75" customHeight="1" thickBot="1">
      <c r="A7" s="318" t="s">
        <v>270</v>
      </c>
      <c r="B7" s="319"/>
      <c r="C7" s="320" t="s">
        <v>271</v>
      </c>
      <c r="D7" s="320"/>
      <c r="E7" s="320"/>
      <c r="F7" s="320"/>
      <c r="G7" s="320"/>
      <c r="H7" s="320"/>
      <c r="I7" s="189"/>
      <c r="J7" s="189"/>
      <c r="K7" s="319"/>
      <c r="L7" s="319"/>
      <c r="M7" s="320"/>
      <c r="N7" s="320"/>
      <c r="O7" s="320"/>
      <c r="P7" s="189"/>
      <c r="Q7" s="189"/>
    </row>
    <row r="8" spans="1:17" ht="9.75" customHeight="1" thickBot="1">
      <c r="A8" s="318"/>
      <c r="B8" s="319"/>
      <c r="C8" s="320"/>
      <c r="D8" s="320"/>
      <c r="E8" s="320"/>
      <c r="F8" s="320"/>
      <c r="G8" s="320"/>
      <c r="H8" s="320"/>
      <c r="I8" s="189"/>
      <c r="J8" s="189"/>
      <c r="K8" s="189"/>
      <c r="L8" s="189"/>
      <c r="M8" s="189"/>
      <c r="N8" s="189"/>
      <c r="O8" s="189"/>
      <c r="P8" s="189"/>
      <c r="Q8" s="189"/>
    </row>
    <row r="9" spans="1:17" ht="9.75" customHeight="1" thickBot="1">
      <c r="A9" s="318"/>
      <c r="B9" s="319"/>
      <c r="C9" s="320"/>
      <c r="D9" s="320"/>
      <c r="E9" s="320"/>
      <c r="F9" s="320"/>
      <c r="G9" s="320"/>
      <c r="H9" s="320"/>
      <c r="I9" s="189"/>
      <c r="J9" s="189"/>
      <c r="K9" s="332" t="s">
        <v>272</v>
      </c>
      <c r="L9" s="332"/>
      <c r="M9" s="332"/>
      <c r="N9" s="332"/>
      <c r="O9" s="332"/>
      <c r="P9" s="189"/>
      <c r="Q9" s="189"/>
    </row>
    <row r="10" spans="1:17" ht="30" customHeight="1" thickBot="1">
      <c r="A10" s="191"/>
      <c r="B10" s="189"/>
      <c r="C10" s="189"/>
      <c r="D10" s="189"/>
      <c r="E10" s="189"/>
      <c r="F10" s="189"/>
      <c r="G10" s="189"/>
      <c r="H10" s="189"/>
      <c r="I10" s="189"/>
      <c r="J10" s="189"/>
      <c r="K10" s="332"/>
      <c r="L10" s="332"/>
      <c r="M10" s="332"/>
      <c r="N10" s="332"/>
      <c r="O10" s="332"/>
      <c r="P10" s="189"/>
      <c r="Q10" s="189"/>
    </row>
    <row r="11" spans="1:17" ht="9.75" customHeight="1" thickBot="1">
      <c r="A11" s="318" t="s">
        <v>273</v>
      </c>
      <c r="B11" s="319"/>
      <c r="C11" s="320" t="s">
        <v>274</v>
      </c>
      <c r="D11" s="320"/>
      <c r="E11" s="320"/>
      <c r="F11" s="320"/>
      <c r="G11" s="320"/>
      <c r="H11" s="320"/>
      <c r="I11" s="189"/>
      <c r="J11" s="189"/>
      <c r="K11" s="332"/>
      <c r="L11" s="332"/>
      <c r="M11" s="332"/>
      <c r="N11" s="332"/>
      <c r="O11" s="332"/>
      <c r="P11" s="189"/>
      <c r="Q11" s="189"/>
    </row>
    <row r="12" spans="1:23" ht="9.75" customHeight="1" thickBot="1">
      <c r="A12" s="318"/>
      <c r="B12" s="319"/>
      <c r="C12" s="320"/>
      <c r="D12" s="320"/>
      <c r="E12" s="320"/>
      <c r="F12" s="320"/>
      <c r="G12" s="320"/>
      <c r="H12" s="320"/>
      <c r="I12" s="189"/>
      <c r="J12" s="189"/>
      <c r="K12" s="189"/>
      <c r="L12" s="189"/>
      <c r="M12" s="189"/>
      <c r="N12" s="189"/>
      <c r="O12" s="189"/>
      <c r="P12" s="189"/>
      <c r="Q12" s="189"/>
      <c r="R12" s="321" t="s">
        <v>403</v>
      </c>
      <c r="S12" s="322"/>
      <c r="T12" s="322"/>
      <c r="U12" s="322"/>
      <c r="V12" s="322"/>
      <c r="W12" s="323"/>
    </row>
    <row r="13" spans="1:23" ht="30" customHeight="1" thickBot="1">
      <c r="A13" s="333" t="s">
        <v>272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189"/>
      <c r="Q13" s="189"/>
      <c r="R13" s="324"/>
      <c r="S13" s="325"/>
      <c r="T13" s="325"/>
      <c r="U13" s="325"/>
      <c r="V13" s="325"/>
      <c r="W13" s="326"/>
    </row>
    <row r="14" spans="1:23" ht="30" customHeight="1" thickBot="1">
      <c r="A14" s="334" t="s">
        <v>275</v>
      </c>
      <c r="B14" s="331"/>
      <c r="C14" s="331"/>
      <c r="D14" s="331"/>
      <c r="E14" s="331"/>
      <c r="F14" s="331" t="s">
        <v>276</v>
      </c>
      <c r="G14" s="331"/>
      <c r="H14" s="331"/>
      <c r="I14" s="331"/>
      <c r="J14" s="331"/>
      <c r="K14" s="331"/>
      <c r="L14" s="331"/>
      <c r="M14" s="331"/>
      <c r="N14" s="331" t="s">
        <v>277</v>
      </c>
      <c r="O14" s="331"/>
      <c r="P14" s="331"/>
      <c r="Q14" s="331"/>
      <c r="R14" s="327" t="s">
        <v>404</v>
      </c>
      <c r="S14" s="327" t="s">
        <v>405</v>
      </c>
      <c r="T14" s="284" t="s">
        <v>408</v>
      </c>
      <c r="U14" s="284" t="s">
        <v>409</v>
      </c>
      <c r="V14" s="284" t="s">
        <v>410</v>
      </c>
      <c r="W14" s="311" t="s">
        <v>407</v>
      </c>
    </row>
    <row r="15" spans="1:23" ht="30" customHeight="1" thickBot="1">
      <c r="A15" s="192" t="s">
        <v>278</v>
      </c>
      <c r="B15" s="331" t="s">
        <v>279</v>
      </c>
      <c r="C15" s="331"/>
      <c r="D15" s="193" t="s">
        <v>280</v>
      </c>
      <c r="E15" s="193" t="s">
        <v>281</v>
      </c>
      <c r="F15" s="193" t="s">
        <v>282</v>
      </c>
      <c r="G15" s="193" t="s">
        <v>283</v>
      </c>
      <c r="H15" s="331" t="s">
        <v>284</v>
      </c>
      <c r="I15" s="331"/>
      <c r="J15" s="331" t="s">
        <v>285</v>
      </c>
      <c r="K15" s="331"/>
      <c r="L15" s="331" t="s">
        <v>286</v>
      </c>
      <c r="M15" s="331"/>
      <c r="N15" s="193" t="s">
        <v>287</v>
      </c>
      <c r="O15" s="331" t="s">
        <v>288</v>
      </c>
      <c r="P15" s="331"/>
      <c r="Q15" s="193" t="s">
        <v>289</v>
      </c>
      <c r="R15" s="328"/>
      <c r="S15" s="328"/>
      <c r="T15" s="329"/>
      <c r="U15" s="329"/>
      <c r="V15" s="329"/>
      <c r="W15" s="330"/>
    </row>
    <row r="16" spans="1:23" ht="150.75" customHeight="1" thickBot="1">
      <c r="A16" s="194" t="s">
        <v>290</v>
      </c>
      <c r="B16" s="341" t="s">
        <v>291</v>
      </c>
      <c r="C16" s="341"/>
      <c r="D16" s="195" t="s">
        <v>292</v>
      </c>
      <c r="E16" s="195" t="s">
        <v>293</v>
      </c>
      <c r="F16" s="195" t="s">
        <v>294</v>
      </c>
      <c r="G16" s="195" t="s">
        <v>295</v>
      </c>
      <c r="H16" s="341" t="s">
        <v>296</v>
      </c>
      <c r="I16" s="341"/>
      <c r="J16" s="341" t="s">
        <v>297</v>
      </c>
      <c r="K16" s="341"/>
      <c r="L16" s="341" t="s">
        <v>298</v>
      </c>
      <c r="M16" s="341"/>
      <c r="N16" s="196">
        <v>43862</v>
      </c>
      <c r="O16" s="337">
        <v>44165</v>
      </c>
      <c r="P16" s="338"/>
      <c r="Q16" s="195" t="s">
        <v>299</v>
      </c>
      <c r="R16" s="132">
        <v>100</v>
      </c>
      <c r="S16" s="133">
        <f>+R16</f>
        <v>100</v>
      </c>
      <c r="T16" s="134">
        <v>0</v>
      </c>
      <c r="U16" s="135">
        <v>0</v>
      </c>
      <c r="V16" s="135">
        <v>0</v>
      </c>
      <c r="W16" s="236" t="s">
        <v>424</v>
      </c>
    </row>
    <row r="17" ht="30" customHeight="1">
      <c r="G17" s="198"/>
    </row>
    <row r="18" spans="1:17" ht="126.75" customHeight="1" hidden="1" thickBot="1">
      <c r="A18" s="339" t="s">
        <v>367</v>
      </c>
      <c r="B18" s="340"/>
      <c r="D18" s="195" t="s">
        <v>292</v>
      </c>
      <c r="E18" s="195" t="s">
        <v>293</v>
      </c>
      <c r="F18" s="195" t="s">
        <v>294</v>
      </c>
      <c r="G18" s="195" t="s">
        <v>295</v>
      </c>
      <c r="H18" s="341" t="s">
        <v>296</v>
      </c>
      <c r="I18" s="341"/>
      <c r="J18" s="341" t="s">
        <v>297</v>
      </c>
      <c r="K18" s="341"/>
      <c r="L18" s="341" t="s">
        <v>298</v>
      </c>
      <c r="M18" s="341"/>
      <c r="N18" s="196">
        <v>43469</v>
      </c>
      <c r="O18" s="337">
        <v>43781</v>
      </c>
      <c r="P18" s="338"/>
      <c r="Q18" s="195" t="s">
        <v>299</v>
      </c>
    </row>
  </sheetData>
  <sheetProtection/>
  <mergeCells count="40">
    <mergeCell ref="O18:P18"/>
    <mergeCell ref="A18:B18"/>
    <mergeCell ref="L18:M18"/>
    <mergeCell ref="H18:I18"/>
    <mergeCell ref="J18:K18"/>
    <mergeCell ref="B16:C16"/>
    <mergeCell ref="H16:I16"/>
    <mergeCell ref="J16:K16"/>
    <mergeCell ref="L16:M16"/>
    <mergeCell ref="O16:P16"/>
    <mergeCell ref="A13:O13"/>
    <mergeCell ref="A14:E14"/>
    <mergeCell ref="F14:M14"/>
    <mergeCell ref="N14:Q14"/>
    <mergeCell ref="B15:C15"/>
    <mergeCell ref="A1:H1"/>
    <mergeCell ref="A2:B2"/>
    <mergeCell ref="C2:H2"/>
    <mergeCell ref="K3:L4"/>
    <mergeCell ref="M3:O4"/>
    <mergeCell ref="H15:I15"/>
    <mergeCell ref="J15:K15"/>
    <mergeCell ref="L15:M15"/>
    <mergeCell ref="O15:P15"/>
    <mergeCell ref="K6:L7"/>
    <mergeCell ref="A4:B5"/>
    <mergeCell ref="C4:H5"/>
    <mergeCell ref="A7:B9"/>
    <mergeCell ref="C7:H9"/>
    <mergeCell ref="K9:O11"/>
    <mergeCell ref="A11:B12"/>
    <mergeCell ref="C11:H12"/>
    <mergeCell ref="M6:O7"/>
    <mergeCell ref="R12:W13"/>
    <mergeCell ref="R14:R15"/>
    <mergeCell ref="S14:S15"/>
    <mergeCell ref="T14:T15"/>
    <mergeCell ref="U14:U15"/>
    <mergeCell ref="V14:V15"/>
    <mergeCell ref="W14:W15"/>
  </mergeCells>
  <printOptions/>
  <pageMargins left="0" right="0" top="0" bottom="0" header="0.5" footer="0.5"/>
  <pageSetup horizontalDpi="300" verticalDpi="3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T24"/>
  <sheetViews>
    <sheetView zoomScale="86" zoomScaleNormal="86" zoomScalePageLayoutView="0" workbookViewId="0" topLeftCell="A1">
      <selection activeCell="R1" sqref="R1:S16384"/>
    </sheetView>
  </sheetViews>
  <sheetFormatPr defaultColWidth="9.140625" defaultRowHeight="15"/>
  <cols>
    <col min="1" max="1" width="1.421875" style="8" customWidth="1"/>
    <col min="2" max="2" width="19.28125" style="8" customWidth="1"/>
    <col min="3" max="3" width="6.57421875" style="2" customWidth="1"/>
    <col min="4" max="4" width="27.8515625" style="8" customWidth="1"/>
    <col min="5" max="5" width="16.57421875" style="8" customWidth="1"/>
    <col min="6" max="6" width="5.7109375" style="8" hidden="1" customWidth="1"/>
    <col min="7" max="7" width="19.8515625" style="8" hidden="1" customWidth="1"/>
    <col min="8" max="9" width="16.57421875" style="8" hidden="1" customWidth="1"/>
    <col min="10" max="10" width="15.7109375" style="3" customWidth="1"/>
    <col min="11" max="11" width="19.421875" style="8" customWidth="1"/>
    <col min="12" max="12" width="11.140625" style="8" customWidth="1"/>
    <col min="13" max="14" width="9.140625" style="8" customWidth="1"/>
    <col min="15" max="15" width="10.7109375" style="8" customWidth="1"/>
    <col min="16" max="16" width="8.00390625" style="8" customWidth="1"/>
    <col min="17" max="17" width="14.57421875" style="8" customWidth="1"/>
    <col min="18" max="18" width="8.421875" style="8" hidden="1" customWidth="1"/>
    <col min="19" max="19" width="13.57421875" style="8" hidden="1" customWidth="1"/>
    <col min="20" max="20" width="51.28125" style="8" customWidth="1"/>
    <col min="21" max="16384" width="9.140625" style="8" customWidth="1"/>
  </cols>
  <sheetData>
    <row r="1" spans="2:11" ht="16.5" thickBot="1">
      <c r="B1" s="369" t="s">
        <v>3</v>
      </c>
      <c r="C1" s="370"/>
      <c r="D1" s="370"/>
      <c r="E1" s="370"/>
      <c r="F1" s="370"/>
      <c r="G1" s="370"/>
      <c r="H1" s="370"/>
      <c r="I1" s="370"/>
      <c r="J1" s="370"/>
      <c r="K1" s="371"/>
    </row>
    <row r="2" spans="2:11" ht="15.75" thickBot="1">
      <c r="B2" s="9" t="s">
        <v>4</v>
      </c>
      <c r="C2" s="372" t="s">
        <v>6</v>
      </c>
      <c r="D2" s="373"/>
      <c r="E2" s="373"/>
      <c r="F2" s="373"/>
      <c r="G2" s="373"/>
      <c r="H2" s="373"/>
      <c r="I2" s="373"/>
      <c r="J2" s="373"/>
      <c r="K2" s="374"/>
    </row>
    <row r="3" spans="2:11" ht="15.75" thickBot="1">
      <c r="B3" s="9" t="s">
        <v>5</v>
      </c>
      <c r="C3" s="375">
        <v>2020</v>
      </c>
      <c r="D3" s="376"/>
      <c r="E3" s="376"/>
      <c r="F3" s="376"/>
      <c r="G3" s="376"/>
      <c r="H3" s="376"/>
      <c r="I3" s="376"/>
      <c r="J3" s="376"/>
      <c r="K3" s="377"/>
    </row>
    <row r="4" spans="2:20" ht="19.5" thickBot="1">
      <c r="B4" s="9" t="s">
        <v>8</v>
      </c>
      <c r="C4" s="379" t="s">
        <v>9</v>
      </c>
      <c r="D4" s="380"/>
      <c r="E4" s="380"/>
      <c r="F4" s="380"/>
      <c r="G4" s="380"/>
      <c r="H4" s="380"/>
      <c r="I4" s="380"/>
      <c r="J4" s="380"/>
      <c r="K4" s="381"/>
      <c r="L4" s="342" t="s">
        <v>411</v>
      </c>
      <c r="M4" s="343"/>
      <c r="N4" s="343"/>
      <c r="O4" s="343"/>
      <c r="P4" s="343"/>
      <c r="Q4" s="343"/>
      <c r="R4" s="343"/>
      <c r="S4" s="343"/>
      <c r="T4" s="344"/>
    </row>
    <row r="5" spans="2:20" ht="15.75" thickBot="1">
      <c r="B5" s="10"/>
      <c r="C5" s="4"/>
      <c r="D5" s="11"/>
      <c r="E5" s="11"/>
      <c r="F5" s="11"/>
      <c r="G5" s="11"/>
      <c r="H5" s="11"/>
      <c r="I5" s="11"/>
      <c r="J5" s="5"/>
      <c r="K5" s="12"/>
      <c r="L5" s="345"/>
      <c r="M5" s="346"/>
      <c r="N5" s="346"/>
      <c r="O5" s="346"/>
      <c r="P5" s="346"/>
      <c r="Q5" s="346"/>
      <c r="R5" s="346"/>
      <c r="S5" s="346"/>
      <c r="T5" s="347"/>
    </row>
    <row r="6" spans="2:20" ht="15.75" customHeight="1" thickBot="1">
      <c r="B6" s="10"/>
      <c r="C6" s="4"/>
      <c r="D6" s="11"/>
      <c r="E6" s="11"/>
      <c r="F6" s="11"/>
      <c r="G6" s="11"/>
      <c r="H6" s="11"/>
      <c r="I6" s="11"/>
      <c r="J6" s="5"/>
      <c r="K6" s="12"/>
      <c r="L6" s="327" t="s">
        <v>405</v>
      </c>
      <c r="M6" s="327" t="s">
        <v>404</v>
      </c>
      <c r="N6" s="349" t="s">
        <v>408</v>
      </c>
      <c r="O6" s="350"/>
      <c r="P6" s="349" t="s">
        <v>409</v>
      </c>
      <c r="Q6" s="350" t="s">
        <v>406</v>
      </c>
      <c r="R6" s="357" t="s">
        <v>410</v>
      </c>
      <c r="S6" s="358"/>
      <c r="T6" s="311" t="s">
        <v>407</v>
      </c>
    </row>
    <row r="7" spans="2:20" ht="33" customHeight="1" thickBot="1">
      <c r="B7" s="199" t="s">
        <v>0</v>
      </c>
      <c r="C7" s="378" t="s">
        <v>368</v>
      </c>
      <c r="D7" s="378"/>
      <c r="E7" s="200" t="s">
        <v>369</v>
      </c>
      <c r="F7" s="368" t="s">
        <v>372</v>
      </c>
      <c r="G7" s="368"/>
      <c r="H7" s="201" t="s">
        <v>373</v>
      </c>
      <c r="I7" s="200"/>
      <c r="J7" s="200" t="s">
        <v>370</v>
      </c>
      <c r="K7" s="202" t="s">
        <v>371</v>
      </c>
      <c r="L7" s="348"/>
      <c r="M7" s="348"/>
      <c r="N7" s="351"/>
      <c r="O7" s="352"/>
      <c r="P7" s="351"/>
      <c r="Q7" s="352"/>
      <c r="R7" s="359"/>
      <c r="S7" s="360"/>
      <c r="T7" s="330"/>
    </row>
    <row r="8" spans="2:20" ht="131.25" customHeight="1" thickBot="1">
      <c r="B8" s="365" t="s">
        <v>35</v>
      </c>
      <c r="C8" s="20" t="s">
        <v>12</v>
      </c>
      <c r="D8" s="15" t="s">
        <v>47</v>
      </c>
      <c r="E8" s="15" t="s">
        <v>49</v>
      </c>
      <c r="F8" s="20" t="s">
        <v>12</v>
      </c>
      <c r="G8" s="15" t="s">
        <v>47</v>
      </c>
      <c r="H8" s="15" t="s">
        <v>49</v>
      </c>
      <c r="I8" s="15"/>
      <c r="J8" s="15" t="s">
        <v>48</v>
      </c>
      <c r="K8" s="16" t="s">
        <v>58</v>
      </c>
      <c r="L8" s="361">
        <v>20</v>
      </c>
      <c r="M8" s="73">
        <f>+L8/2</f>
        <v>10</v>
      </c>
      <c r="N8" s="361">
        <f>SUM(O8:O9)</f>
        <v>0</v>
      </c>
      <c r="O8" s="74">
        <v>0</v>
      </c>
      <c r="P8" s="361">
        <f>SUM(Q8:Q9)</f>
        <v>15</v>
      </c>
      <c r="Q8" s="75">
        <v>10</v>
      </c>
      <c r="R8" s="361">
        <f>SUM(S8:S9)</f>
        <v>20</v>
      </c>
      <c r="S8" s="75">
        <v>10</v>
      </c>
      <c r="T8" s="237" t="s">
        <v>425</v>
      </c>
    </row>
    <row r="9" spans="2:20" ht="140.25" customHeight="1" thickBot="1">
      <c r="B9" s="363"/>
      <c r="C9" s="17" t="s">
        <v>17</v>
      </c>
      <c r="D9" s="1" t="s">
        <v>46</v>
      </c>
      <c r="E9" s="1" t="s">
        <v>27</v>
      </c>
      <c r="F9" s="17" t="s">
        <v>17</v>
      </c>
      <c r="G9" s="1" t="s">
        <v>46</v>
      </c>
      <c r="H9" s="1" t="s">
        <v>27</v>
      </c>
      <c r="I9" s="1"/>
      <c r="J9" s="1" t="s">
        <v>48</v>
      </c>
      <c r="K9" s="13" t="s">
        <v>59</v>
      </c>
      <c r="L9" s="362"/>
      <c r="M9" s="73">
        <f>+L8/2</f>
        <v>10</v>
      </c>
      <c r="N9" s="362"/>
      <c r="O9" s="74">
        <v>0</v>
      </c>
      <c r="P9" s="362"/>
      <c r="Q9" s="77">
        <v>5</v>
      </c>
      <c r="R9" s="362"/>
      <c r="S9" s="77">
        <v>10</v>
      </c>
      <c r="T9" s="78" t="s">
        <v>426</v>
      </c>
    </row>
    <row r="10" spans="2:20" ht="98.25" customHeight="1" thickBot="1">
      <c r="B10" s="363" t="s">
        <v>36</v>
      </c>
      <c r="C10" s="17" t="s">
        <v>13</v>
      </c>
      <c r="D10" s="1" t="s">
        <v>43</v>
      </c>
      <c r="E10" s="1" t="s">
        <v>44</v>
      </c>
      <c r="F10" s="17" t="s">
        <v>13</v>
      </c>
      <c r="G10" s="1" t="s">
        <v>43</v>
      </c>
      <c r="H10" s="1" t="s">
        <v>44</v>
      </c>
      <c r="I10" s="1"/>
      <c r="J10" s="1" t="s">
        <v>48</v>
      </c>
      <c r="K10" s="14" t="s">
        <v>57</v>
      </c>
      <c r="L10" s="353">
        <v>20</v>
      </c>
      <c r="M10" s="73">
        <f>+L10/4</f>
        <v>5</v>
      </c>
      <c r="N10" s="353">
        <f>SUM(O10:O13)</f>
        <v>5</v>
      </c>
      <c r="O10" s="79">
        <v>0</v>
      </c>
      <c r="P10" s="353">
        <f>SUM(Q10:Q13)</f>
        <v>5</v>
      </c>
      <c r="Q10" s="74">
        <v>0</v>
      </c>
      <c r="R10" s="353">
        <f>SUM(S10:S13)</f>
        <v>5</v>
      </c>
      <c r="S10" s="74">
        <v>0</v>
      </c>
      <c r="T10" s="78" t="s">
        <v>412</v>
      </c>
    </row>
    <row r="11" spans="2:20" ht="106.5" customHeight="1" thickBot="1">
      <c r="B11" s="363"/>
      <c r="C11" s="17" t="s">
        <v>18</v>
      </c>
      <c r="D11" s="1" t="s">
        <v>45</v>
      </c>
      <c r="E11" s="1" t="s">
        <v>50</v>
      </c>
      <c r="F11" s="17" t="s">
        <v>18</v>
      </c>
      <c r="G11" s="1" t="s">
        <v>45</v>
      </c>
      <c r="H11" s="1" t="s">
        <v>50</v>
      </c>
      <c r="I11" s="1"/>
      <c r="J11" s="1" t="s">
        <v>55</v>
      </c>
      <c r="K11" s="13" t="s">
        <v>58</v>
      </c>
      <c r="L11" s="355"/>
      <c r="M11" s="73">
        <f>+M10</f>
        <v>5</v>
      </c>
      <c r="N11" s="355"/>
      <c r="O11" s="79">
        <v>5</v>
      </c>
      <c r="P11" s="355"/>
      <c r="Q11" s="74">
        <v>5</v>
      </c>
      <c r="R11" s="355"/>
      <c r="S11" s="74">
        <v>5</v>
      </c>
      <c r="T11" s="78" t="s">
        <v>427</v>
      </c>
    </row>
    <row r="12" spans="2:20" ht="46.5" customHeight="1" thickBot="1">
      <c r="B12" s="363"/>
      <c r="C12" s="367" t="s">
        <v>21</v>
      </c>
      <c r="D12" s="366" t="s">
        <v>22</v>
      </c>
      <c r="E12" s="1" t="s">
        <v>60</v>
      </c>
      <c r="F12" s="367" t="s">
        <v>21</v>
      </c>
      <c r="G12" s="366" t="s">
        <v>22</v>
      </c>
      <c r="H12" s="1" t="s">
        <v>60</v>
      </c>
      <c r="I12" s="1"/>
      <c r="J12" s="1" t="s">
        <v>53</v>
      </c>
      <c r="K12" s="14" t="s">
        <v>58</v>
      </c>
      <c r="L12" s="355"/>
      <c r="M12" s="73">
        <f>+M11</f>
        <v>5</v>
      </c>
      <c r="N12" s="355"/>
      <c r="O12" s="79">
        <v>0</v>
      </c>
      <c r="P12" s="355"/>
      <c r="Q12" s="74">
        <v>0</v>
      </c>
      <c r="R12" s="355"/>
      <c r="S12" s="74">
        <v>0</v>
      </c>
      <c r="T12" s="78" t="s">
        <v>412</v>
      </c>
    </row>
    <row r="13" spans="2:20" ht="46.5" customHeight="1" thickBot="1">
      <c r="B13" s="363"/>
      <c r="C13" s="367"/>
      <c r="D13" s="366"/>
      <c r="E13" s="1" t="s">
        <v>28</v>
      </c>
      <c r="F13" s="367"/>
      <c r="G13" s="366"/>
      <c r="H13" s="1" t="s">
        <v>28</v>
      </c>
      <c r="I13" s="1"/>
      <c r="J13" s="1" t="s">
        <v>7</v>
      </c>
      <c r="K13" s="13" t="s">
        <v>57</v>
      </c>
      <c r="L13" s="354"/>
      <c r="M13" s="73">
        <f>+M12</f>
        <v>5</v>
      </c>
      <c r="N13" s="354"/>
      <c r="O13" s="79">
        <v>0</v>
      </c>
      <c r="P13" s="354"/>
      <c r="Q13" s="74">
        <v>0</v>
      </c>
      <c r="R13" s="354"/>
      <c r="S13" s="74">
        <v>0</v>
      </c>
      <c r="T13" s="78" t="s">
        <v>412</v>
      </c>
    </row>
    <row r="14" spans="2:20" ht="77.25" customHeight="1" thickBot="1">
      <c r="B14" s="363" t="s">
        <v>37</v>
      </c>
      <c r="C14" s="17" t="s">
        <v>14</v>
      </c>
      <c r="D14" s="1" t="s">
        <v>29</v>
      </c>
      <c r="E14" s="1" t="s">
        <v>32</v>
      </c>
      <c r="F14" s="17" t="s">
        <v>14</v>
      </c>
      <c r="G14" s="1" t="s">
        <v>29</v>
      </c>
      <c r="H14" s="1" t="s">
        <v>32</v>
      </c>
      <c r="I14" s="1"/>
      <c r="J14" s="1" t="s">
        <v>53</v>
      </c>
      <c r="K14" s="13" t="s">
        <v>59</v>
      </c>
      <c r="L14" s="353">
        <v>20</v>
      </c>
      <c r="M14" s="80">
        <f>+L14/4</f>
        <v>5</v>
      </c>
      <c r="N14" s="353">
        <f>SUM(O14:O17)</f>
        <v>1</v>
      </c>
      <c r="O14" s="81">
        <v>0</v>
      </c>
      <c r="P14" s="353">
        <f>SUM(Q14:Q17)</f>
        <v>10</v>
      </c>
      <c r="Q14" s="74">
        <v>0</v>
      </c>
      <c r="R14" s="353">
        <f>SUM(S14:S17)</f>
        <v>11</v>
      </c>
      <c r="S14" s="74"/>
      <c r="T14" s="78" t="s">
        <v>412</v>
      </c>
    </row>
    <row r="15" spans="2:20" ht="122.25" customHeight="1" thickBot="1">
      <c r="B15" s="363"/>
      <c r="C15" s="17" t="s">
        <v>19</v>
      </c>
      <c r="D15" s="1" t="s">
        <v>51</v>
      </c>
      <c r="E15" s="1" t="s">
        <v>23</v>
      </c>
      <c r="F15" s="17" t="s">
        <v>19</v>
      </c>
      <c r="G15" s="1" t="s">
        <v>51</v>
      </c>
      <c r="H15" s="1" t="s">
        <v>23</v>
      </c>
      <c r="I15" s="1"/>
      <c r="J15" s="1" t="s">
        <v>61</v>
      </c>
      <c r="K15" s="13" t="s">
        <v>58</v>
      </c>
      <c r="L15" s="355"/>
      <c r="M15" s="80">
        <f>+M14</f>
        <v>5</v>
      </c>
      <c r="N15" s="355"/>
      <c r="O15" s="81">
        <v>0</v>
      </c>
      <c r="P15" s="355"/>
      <c r="Q15" s="74">
        <v>3</v>
      </c>
      <c r="R15" s="355"/>
      <c r="S15" s="74">
        <v>3</v>
      </c>
      <c r="T15" s="78" t="s">
        <v>430</v>
      </c>
    </row>
    <row r="16" spans="2:20" ht="97.5" customHeight="1" thickBot="1">
      <c r="B16" s="363"/>
      <c r="C16" s="17" t="s">
        <v>24</v>
      </c>
      <c r="D16" s="1" t="s">
        <v>30</v>
      </c>
      <c r="E16" s="1" t="s">
        <v>38</v>
      </c>
      <c r="F16" s="17" t="s">
        <v>24</v>
      </c>
      <c r="G16" s="1" t="s">
        <v>30</v>
      </c>
      <c r="H16" s="1" t="s">
        <v>38</v>
      </c>
      <c r="I16" s="1"/>
      <c r="J16" s="1" t="s">
        <v>61</v>
      </c>
      <c r="K16" s="13" t="s">
        <v>58</v>
      </c>
      <c r="L16" s="355"/>
      <c r="M16" s="80">
        <f>+M15</f>
        <v>5</v>
      </c>
      <c r="N16" s="355"/>
      <c r="O16" s="81">
        <v>1</v>
      </c>
      <c r="P16" s="355"/>
      <c r="Q16" s="74">
        <v>2</v>
      </c>
      <c r="R16" s="355"/>
      <c r="S16" s="74">
        <v>3</v>
      </c>
      <c r="T16" s="78" t="s">
        <v>413</v>
      </c>
    </row>
    <row r="17" spans="2:20" ht="66.75" customHeight="1" thickBot="1">
      <c r="B17" s="363"/>
      <c r="C17" s="17" t="s">
        <v>25</v>
      </c>
      <c r="D17" s="1" t="s">
        <v>26</v>
      </c>
      <c r="E17" s="1" t="s">
        <v>31</v>
      </c>
      <c r="F17" s="17" t="s">
        <v>25</v>
      </c>
      <c r="G17" s="1" t="s">
        <v>26</v>
      </c>
      <c r="H17" s="1" t="s">
        <v>31</v>
      </c>
      <c r="I17" s="1"/>
      <c r="J17" s="1" t="s">
        <v>61</v>
      </c>
      <c r="K17" s="13" t="s">
        <v>59</v>
      </c>
      <c r="L17" s="354"/>
      <c r="M17" s="80">
        <f>+M16</f>
        <v>5</v>
      </c>
      <c r="N17" s="354"/>
      <c r="O17" s="81">
        <v>0</v>
      </c>
      <c r="P17" s="354"/>
      <c r="Q17" s="74">
        <v>5</v>
      </c>
      <c r="R17" s="354"/>
      <c r="S17" s="74">
        <v>5</v>
      </c>
      <c r="T17" s="78" t="s">
        <v>429</v>
      </c>
    </row>
    <row r="18" spans="2:20" ht="72.75" customHeight="1" thickBot="1">
      <c r="B18" s="363" t="s">
        <v>39</v>
      </c>
      <c r="C18" s="17" t="s">
        <v>15</v>
      </c>
      <c r="D18" s="1" t="s">
        <v>10</v>
      </c>
      <c r="E18" s="1" t="s">
        <v>62</v>
      </c>
      <c r="F18" s="17" t="s">
        <v>15</v>
      </c>
      <c r="G18" s="1" t="s">
        <v>10</v>
      </c>
      <c r="H18" s="1" t="s">
        <v>62</v>
      </c>
      <c r="I18" s="1"/>
      <c r="J18" s="1" t="s">
        <v>20</v>
      </c>
      <c r="K18" s="13" t="s">
        <v>63</v>
      </c>
      <c r="L18" s="353">
        <v>20</v>
      </c>
      <c r="M18" s="82">
        <f>+L18/2</f>
        <v>10</v>
      </c>
      <c r="N18" s="353">
        <f>SUM(O18:O19)</f>
        <v>20</v>
      </c>
      <c r="O18" s="83">
        <v>10</v>
      </c>
      <c r="P18" s="353">
        <f>SUM(Q18:Q19)</f>
        <v>20</v>
      </c>
      <c r="Q18" s="82">
        <v>10</v>
      </c>
      <c r="R18" s="353">
        <f>SUM(S18:S19)</f>
        <v>20</v>
      </c>
      <c r="S18" s="82">
        <v>10</v>
      </c>
      <c r="T18" s="76"/>
    </row>
    <row r="19" spans="2:20" ht="84" customHeight="1" thickBot="1">
      <c r="B19" s="363"/>
      <c r="C19" s="17" t="s">
        <v>33</v>
      </c>
      <c r="D19" s="1" t="s">
        <v>54</v>
      </c>
      <c r="E19" s="1" t="s">
        <v>64</v>
      </c>
      <c r="F19" s="17" t="s">
        <v>33</v>
      </c>
      <c r="G19" s="1" t="s">
        <v>54</v>
      </c>
      <c r="H19" s="1" t="s">
        <v>64</v>
      </c>
      <c r="I19" s="1"/>
      <c r="J19" s="1" t="s">
        <v>55</v>
      </c>
      <c r="K19" s="13" t="s">
        <v>59</v>
      </c>
      <c r="L19" s="354"/>
      <c r="M19" s="82">
        <f>+M18</f>
        <v>10</v>
      </c>
      <c r="N19" s="354"/>
      <c r="O19" s="83">
        <v>10</v>
      </c>
      <c r="P19" s="354"/>
      <c r="Q19" s="82">
        <v>10</v>
      </c>
      <c r="R19" s="354"/>
      <c r="S19" s="82">
        <v>10</v>
      </c>
      <c r="T19" s="76"/>
    </row>
    <row r="20" spans="2:20" ht="126.75" customHeight="1" thickBot="1">
      <c r="B20" s="363" t="s">
        <v>40</v>
      </c>
      <c r="C20" s="17" t="s">
        <v>16</v>
      </c>
      <c r="D20" s="1" t="s">
        <v>11</v>
      </c>
      <c r="E20" s="1" t="s">
        <v>52</v>
      </c>
      <c r="F20" s="17" t="s">
        <v>16</v>
      </c>
      <c r="G20" s="1" t="s">
        <v>11</v>
      </c>
      <c r="H20" s="1" t="s">
        <v>52</v>
      </c>
      <c r="I20" s="1"/>
      <c r="J20" s="1" t="s">
        <v>61</v>
      </c>
      <c r="K20" s="18" t="s">
        <v>57</v>
      </c>
      <c r="L20" s="353">
        <v>20</v>
      </c>
      <c r="M20" s="84">
        <f>+L20/3</f>
        <v>6.666666666666667</v>
      </c>
      <c r="N20" s="356">
        <f>SUM(O20:O22)</f>
        <v>13.333333333333334</v>
      </c>
      <c r="O20" s="85">
        <f>+M20</f>
        <v>6.666666666666667</v>
      </c>
      <c r="P20" s="356">
        <f>SUM(Q20:Q22)</f>
        <v>20.006666666666668</v>
      </c>
      <c r="Q20" s="74">
        <f>+O20</f>
        <v>6.666666666666667</v>
      </c>
      <c r="R20" s="356">
        <f>SUM(S20:S22)</f>
        <v>20.006666666666668</v>
      </c>
      <c r="S20" s="74">
        <f>+Q20</f>
        <v>6.666666666666667</v>
      </c>
      <c r="T20" s="78" t="s">
        <v>428</v>
      </c>
    </row>
    <row r="21" spans="2:20" ht="78.75" customHeight="1" thickBot="1">
      <c r="B21" s="363"/>
      <c r="C21" s="17" t="s">
        <v>34</v>
      </c>
      <c r="D21" s="1" t="s">
        <v>42</v>
      </c>
      <c r="E21" s="1" t="s">
        <v>66</v>
      </c>
      <c r="F21" s="17" t="s">
        <v>34</v>
      </c>
      <c r="G21" s="1" t="s">
        <v>42</v>
      </c>
      <c r="H21" s="1" t="s">
        <v>66</v>
      </c>
      <c r="I21" s="1"/>
      <c r="J21" s="1" t="s">
        <v>67</v>
      </c>
      <c r="K21" s="18" t="s">
        <v>58</v>
      </c>
      <c r="L21" s="355"/>
      <c r="M21" s="84">
        <f>+M20</f>
        <v>6.666666666666667</v>
      </c>
      <c r="N21" s="355"/>
      <c r="O21" s="85">
        <f>+M21</f>
        <v>6.666666666666667</v>
      </c>
      <c r="P21" s="355"/>
      <c r="Q21" s="74">
        <v>6.67</v>
      </c>
      <c r="R21" s="355"/>
      <c r="S21" s="74">
        <v>6.67</v>
      </c>
      <c r="T21" s="78"/>
    </row>
    <row r="22" spans="2:20" ht="59.25" customHeight="1" thickBot="1">
      <c r="B22" s="364"/>
      <c r="C22" s="19" t="s">
        <v>34</v>
      </c>
      <c r="D22" s="6" t="s">
        <v>41</v>
      </c>
      <c r="E22" s="6" t="s">
        <v>65</v>
      </c>
      <c r="F22" s="19" t="s">
        <v>34</v>
      </c>
      <c r="G22" s="6" t="s">
        <v>41</v>
      </c>
      <c r="H22" s="6" t="s">
        <v>65</v>
      </c>
      <c r="I22" s="6"/>
      <c r="J22" s="6" t="s">
        <v>68</v>
      </c>
      <c r="K22" s="7" t="s">
        <v>58</v>
      </c>
      <c r="L22" s="354"/>
      <c r="M22" s="84">
        <f>+M21</f>
        <v>6.666666666666667</v>
      </c>
      <c r="N22" s="354"/>
      <c r="O22" s="85">
        <v>0</v>
      </c>
      <c r="P22" s="354"/>
      <c r="Q22" s="74">
        <v>6.67</v>
      </c>
      <c r="R22" s="354"/>
      <c r="S22" s="74">
        <v>6.67</v>
      </c>
      <c r="T22" s="78" t="s">
        <v>431</v>
      </c>
    </row>
    <row r="23" ht="15.75" thickBot="1"/>
    <row r="24" spans="12:19" ht="21.75" thickBot="1">
      <c r="L24" s="203">
        <f aca="true" t="shared" si="0" ref="L24:Q24">SUM(L8:L23)</f>
        <v>100</v>
      </c>
      <c r="M24" s="204">
        <f t="shared" si="0"/>
        <v>100.00000000000001</v>
      </c>
      <c r="N24" s="204">
        <f t="shared" si="0"/>
        <v>39.333333333333336</v>
      </c>
      <c r="O24" s="204">
        <f t="shared" si="0"/>
        <v>39.33333333333333</v>
      </c>
      <c r="P24" s="204">
        <f t="shared" si="0"/>
        <v>70.00666666666666</v>
      </c>
      <c r="Q24" s="204">
        <f t="shared" si="0"/>
        <v>70.00666666666666</v>
      </c>
      <c r="R24" s="204">
        <f>SUM(R8:R23)</f>
        <v>76.00666666666666</v>
      </c>
      <c r="S24" s="204">
        <f>SUM(S8:S23)</f>
        <v>76.00666666666666</v>
      </c>
    </row>
  </sheetData>
  <sheetProtection/>
  <mergeCells count="43">
    <mergeCell ref="F7:G7"/>
    <mergeCell ref="F12:F13"/>
    <mergeCell ref="G12:G13"/>
    <mergeCell ref="B1:K1"/>
    <mergeCell ref="C2:K2"/>
    <mergeCell ref="C3:K3"/>
    <mergeCell ref="C7:D7"/>
    <mergeCell ref="C4:K4"/>
    <mergeCell ref="B20:B22"/>
    <mergeCell ref="B8:B9"/>
    <mergeCell ref="B14:B17"/>
    <mergeCell ref="B18:B19"/>
    <mergeCell ref="D12:D13"/>
    <mergeCell ref="C12:C13"/>
    <mergeCell ref="B10:B13"/>
    <mergeCell ref="R14:R17"/>
    <mergeCell ref="P6:Q7"/>
    <mergeCell ref="R6:S7"/>
    <mergeCell ref="T6:T7"/>
    <mergeCell ref="L8:L9"/>
    <mergeCell ref="N8:N9"/>
    <mergeCell ref="P8:P9"/>
    <mergeCell ref="R8:R9"/>
    <mergeCell ref="L20:L22"/>
    <mergeCell ref="N20:N22"/>
    <mergeCell ref="P20:P22"/>
    <mergeCell ref="R20:R22"/>
    <mergeCell ref="L10:L13"/>
    <mergeCell ref="N10:N13"/>
    <mergeCell ref="P10:P13"/>
    <mergeCell ref="R10:R13"/>
    <mergeCell ref="L14:L17"/>
    <mergeCell ref="N14:N17"/>
    <mergeCell ref="L4:T4"/>
    <mergeCell ref="L5:T5"/>
    <mergeCell ref="L6:L7"/>
    <mergeCell ref="M6:M7"/>
    <mergeCell ref="N6:O7"/>
    <mergeCell ref="L18:L19"/>
    <mergeCell ref="N18:N19"/>
    <mergeCell ref="P18:P19"/>
    <mergeCell ref="R18:R19"/>
    <mergeCell ref="P14:P17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W31"/>
  <sheetViews>
    <sheetView zoomScale="70" zoomScaleNormal="70" zoomScalePageLayoutView="0" workbookViewId="0" topLeftCell="B24">
      <selection activeCell="U27" sqref="U1:V16384"/>
    </sheetView>
  </sheetViews>
  <sheetFormatPr defaultColWidth="9.140625" defaultRowHeight="15"/>
  <cols>
    <col min="1" max="1" width="23.57421875" style="28" customWidth="1"/>
    <col min="2" max="2" width="11.421875" style="28" customWidth="1"/>
    <col min="3" max="3" width="37.00390625" style="28" customWidth="1"/>
    <col min="4" max="4" width="21.57421875" style="29" customWidth="1"/>
    <col min="5" max="5" width="23.57421875" style="30" customWidth="1"/>
    <col min="6" max="9" width="20.00390625" style="30" hidden="1" customWidth="1"/>
    <col min="10" max="10" width="20.00390625" style="31" customWidth="1"/>
    <col min="11" max="11" width="36.28125" style="31" customWidth="1"/>
    <col min="12" max="12" width="16.57421875" style="32" hidden="1" customWidth="1"/>
    <col min="13" max="13" width="16.28125" style="32" hidden="1" customWidth="1"/>
    <col min="14" max="14" width="55.7109375" style="32" hidden="1" customWidth="1"/>
    <col min="15" max="15" width="11.140625" style="28" customWidth="1"/>
    <col min="16" max="16" width="11.00390625" style="28" customWidth="1"/>
    <col min="17" max="17" width="9.00390625" style="28" customWidth="1"/>
    <col min="18" max="20" width="13.7109375" style="28" customWidth="1"/>
    <col min="21" max="22" width="13.7109375" style="28" hidden="1" customWidth="1"/>
    <col min="23" max="23" width="35.140625" style="28" customWidth="1"/>
    <col min="24" max="16384" width="9.140625" style="28" customWidth="1"/>
  </cols>
  <sheetData>
    <row r="1" ht="5.25" customHeight="1" thickBot="1"/>
    <row r="2" spans="1:14" ht="36.75" customHeight="1">
      <c r="A2" s="407" t="s">
        <v>161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9"/>
    </row>
    <row r="3" spans="1:14" ht="22.5" customHeight="1">
      <c r="A3" s="410" t="s">
        <v>162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2"/>
    </row>
    <row r="4" spans="1:14" ht="21" customHeight="1">
      <c r="A4" s="410" t="s">
        <v>163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2"/>
    </row>
    <row r="5" spans="1:14" ht="25.5" customHeight="1">
      <c r="A5" s="413" t="s">
        <v>164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5"/>
    </row>
    <row r="6" spans="1:14" ht="32.25" customHeight="1" thickBot="1">
      <c r="A6" s="416" t="s">
        <v>165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8"/>
    </row>
    <row r="7" spans="1:23" s="37" customFormat="1" ht="45" customHeight="1" thickBot="1">
      <c r="A7" s="419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1"/>
      <c r="O7" s="395" t="s">
        <v>411</v>
      </c>
      <c r="P7" s="396"/>
      <c r="Q7" s="396"/>
      <c r="R7" s="396"/>
      <c r="S7" s="396"/>
      <c r="T7" s="396"/>
      <c r="U7" s="396"/>
      <c r="V7" s="396"/>
      <c r="W7" s="397"/>
    </row>
    <row r="8" spans="1:23" ht="10.5" customHeight="1" thickBot="1">
      <c r="A8" s="422" t="s">
        <v>166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38"/>
      <c r="M8" s="38"/>
      <c r="N8" s="39"/>
      <c r="O8" s="345"/>
      <c r="P8" s="346"/>
      <c r="Q8" s="346"/>
      <c r="R8" s="346"/>
      <c r="S8" s="346"/>
      <c r="T8" s="346"/>
      <c r="U8" s="346"/>
      <c r="V8" s="346"/>
      <c r="W8" s="347"/>
    </row>
    <row r="9" spans="1:23" ht="18.75" customHeight="1" thickBot="1">
      <c r="A9" s="424"/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38"/>
      <c r="M9" s="40"/>
      <c r="N9" s="41"/>
      <c r="O9" s="327" t="s">
        <v>405</v>
      </c>
      <c r="P9" s="327" t="s">
        <v>404</v>
      </c>
      <c r="Q9" s="349" t="s">
        <v>408</v>
      </c>
      <c r="R9" s="350"/>
      <c r="S9" s="349" t="s">
        <v>409</v>
      </c>
      <c r="T9" s="350" t="s">
        <v>406</v>
      </c>
      <c r="U9" s="357" t="s">
        <v>410</v>
      </c>
      <c r="V9" s="358"/>
      <c r="W9" s="311" t="s">
        <v>407</v>
      </c>
    </row>
    <row r="10" spans="1:23" s="30" customFormat="1" ht="42" customHeight="1" thickBot="1">
      <c r="A10" s="205" t="s">
        <v>167</v>
      </c>
      <c r="B10" s="398" t="s">
        <v>374</v>
      </c>
      <c r="C10" s="398"/>
      <c r="D10" s="206" t="s">
        <v>375</v>
      </c>
      <c r="E10" s="206" t="s">
        <v>376</v>
      </c>
      <c r="F10" s="406" t="s">
        <v>389</v>
      </c>
      <c r="G10" s="406"/>
      <c r="H10" s="207" t="s">
        <v>390</v>
      </c>
      <c r="I10" s="207" t="s">
        <v>391</v>
      </c>
      <c r="J10" s="206" t="s">
        <v>56</v>
      </c>
      <c r="K10" s="208" t="s">
        <v>2</v>
      </c>
      <c r="L10" s="399" t="s">
        <v>168</v>
      </c>
      <c r="M10" s="307"/>
      <c r="N10" s="400"/>
      <c r="O10" s="348"/>
      <c r="P10" s="348"/>
      <c r="Q10" s="351"/>
      <c r="R10" s="352"/>
      <c r="S10" s="351"/>
      <c r="T10" s="352"/>
      <c r="U10" s="359"/>
      <c r="V10" s="360"/>
      <c r="W10" s="330"/>
    </row>
    <row r="11" spans="1:23" ht="68.25" customHeight="1" thickBot="1">
      <c r="A11" s="401" t="s">
        <v>169</v>
      </c>
      <c r="B11" s="43" t="s">
        <v>12</v>
      </c>
      <c r="C11" s="44" t="s">
        <v>170</v>
      </c>
      <c r="D11" s="45" t="s">
        <v>171</v>
      </c>
      <c r="E11" s="45" t="s">
        <v>172</v>
      </c>
      <c r="F11" s="43" t="s">
        <v>12</v>
      </c>
      <c r="G11" s="44" t="s">
        <v>170</v>
      </c>
      <c r="H11" s="45" t="s">
        <v>171</v>
      </c>
      <c r="I11" s="45" t="s">
        <v>172</v>
      </c>
      <c r="J11" s="46" t="s">
        <v>58</v>
      </c>
      <c r="K11" s="47" t="s">
        <v>173</v>
      </c>
      <c r="L11" s="48" t="s">
        <v>174</v>
      </c>
      <c r="M11" s="49" t="s">
        <v>175</v>
      </c>
      <c r="N11" s="50" t="s">
        <v>176</v>
      </c>
      <c r="O11" s="391">
        <v>25</v>
      </c>
      <c r="P11" s="136">
        <f>+O11/6</f>
        <v>4.166666666666667</v>
      </c>
      <c r="Q11" s="391">
        <f>SUM(R11:R16)</f>
        <v>18.750000000000004</v>
      </c>
      <c r="R11" s="136">
        <f>+P11</f>
        <v>4.166666666666667</v>
      </c>
      <c r="S11" s="391">
        <f>SUM(T11:T16)</f>
        <v>25.000000000000004</v>
      </c>
      <c r="T11" s="136">
        <f aca="true" t="shared" si="0" ref="T11:T17">+P11</f>
        <v>4.166666666666667</v>
      </c>
      <c r="U11" s="391">
        <f>SUM(V11:V16)</f>
        <v>25.000000000000004</v>
      </c>
      <c r="V11" s="136">
        <f>+P11</f>
        <v>4.166666666666667</v>
      </c>
      <c r="W11" s="86"/>
    </row>
    <row r="12" spans="1:23" ht="67.5" customHeight="1" thickBot="1">
      <c r="A12" s="402"/>
      <c r="B12" s="42" t="s">
        <v>17</v>
      </c>
      <c r="C12" s="51" t="s">
        <v>177</v>
      </c>
      <c r="D12" s="33" t="s">
        <v>171</v>
      </c>
      <c r="E12" s="33" t="s">
        <v>178</v>
      </c>
      <c r="F12" s="42" t="s">
        <v>17</v>
      </c>
      <c r="G12" s="51" t="s">
        <v>177</v>
      </c>
      <c r="H12" s="33" t="s">
        <v>171</v>
      </c>
      <c r="I12" s="33" t="s">
        <v>178</v>
      </c>
      <c r="J12" s="52" t="s">
        <v>58</v>
      </c>
      <c r="K12" s="34" t="s">
        <v>179</v>
      </c>
      <c r="L12" s="48" t="s">
        <v>174</v>
      </c>
      <c r="M12" s="49" t="s">
        <v>175</v>
      </c>
      <c r="N12" s="50" t="s">
        <v>176</v>
      </c>
      <c r="O12" s="392"/>
      <c r="P12" s="136">
        <f>+P11</f>
        <v>4.166666666666667</v>
      </c>
      <c r="Q12" s="392"/>
      <c r="R12" s="136">
        <f>+P12</f>
        <v>4.166666666666667</v>
      </c>
      <c r="S12" s="392"/>
      <c r="T12" s="136">
        <f t="shared" si="0"/>
        <v>4.166666666666667</v>
      </c>
      <c r="U12" s="392"/>
      <c r="V12" s="136">
        <f>+P12</f>
        <v>4.166666666666667</v>
      </c>
      <c r="W12" s="86"/>
    </row>
    <row r="13" spans="1:23" ht="70.5" customHeight="1" thickBot="1">
      <c r="A13" s="402"/>
      <c r="B13" s="238" t="s">
        <v>180</v>
      </c>
      <c r="C13" s="243" t="s">
        <v>246</v>
      </c>
      <c r="D13" s="244" t="s">
        <v>182</v>
      </c>
      <c r="E13" s="239" t="s">
        <v>183</v>
      </c>
      <c r="F13" s="238" t="s">
        <v>180</v>
      </c>
      <c r="G13" s="243" t="s">
        <v>181</v>
      </c>
      <c r="H13" s="244" t="s">
        <v>182</v>
      </c>
      <c r="I13" s="239" t="s">
        <v>183</v>
      </c>
      <c r="J13" s="241" t="s">
        <v>137</v>
      </c>
      <c r="K13" s="245" t="s">
        <v>365</v>
      </c>
      <c r="L13" s="54" t="s">
        <v>184</v>
      </c>
      <c r="M13" s="49" t="s">
        <v>185</v>
      </c>
      <c r="N13" s="50" t="s">
        <v>186</v>
      </c>
      <c r="O13" s="392"/>
      <c r="P13" s="136">
        <f>+P12</f>
        <v>4.166666666666667</v>
      </c>
      <c r="Q13" s="392"/>
      <c r="R13" s="136">
        <v>0</v>
      </c>
      <c r="S13" s="392"/>
      <c r="T13" s="136">
        <f t="shared" si="0"/>
        <v>4.166666666666667</v>
      </c>
      <c r="U13" s="392"/>
      <c r="V13" s="136">
        <f>+P13</f>
        <v>4.166666666666667</v>
      </c>
      <c r="W13" s="87" t="s">
        <v>415</v>
      </c>
    </row>
    <row r="14" spans="1:23" ht="121.5" customHeight="1" thickBot="1">
      <c r="A14" s="402"/>
      <c r="B14" s="42" t="s">
        <v>187</v>
      </c>
      <c r="C14" s="55" t="s">
        <v>188</v>
      </c>
      <c r="D14" s="33" t="s">
        <v>171</v>
      </c>
      <c r="E14" s="33" t="s">
        <v>189</v>
      </c>
      <c r="F14" s="42" t="s">
        <v>187</v>
      </c>
      <c r="G14" s="55" t="s">
        <v>377</v>
      </c>
      <c r="H14" s="33" t="s">
        <v>171</v>
      </c>
      <c r="I14" s="33" t="s">
        <v>189</v>
      </c>
      <c r="J14" s="53" t="s">
        <v>137</v>
      </c>
      <c r="K14" s="34" t="s">
        <v>190</v>
      </c>
      <c r="L14" s="56" t="s">
        <v>191</v>
      </c>
      <c r="M14" s="49">
        <v>0</v>
      </c>
      <c r="N14" s="57" t="s">
        <v>192</v>
      </c>
      <c r="O14" s="392"/>
      <c r="P14" s="136">
        <f>+P13</f>
        <v>4.166666666666667</v>
      </c>
      <c r="Q14" s="392"/>
      <c r="R14" s="136">
        <f>+P14/2</f>
        <v>2.0833333333333335</v>
      </c>
      <c r="S14" s="392"/>
      <c r="T14" s="136">
        <f t="shared" si="0"/>
        <v>4.166666666666667</v>
      </c>
      <c r="U14" s="392"/>
      <c r="V14" s="136">
        <f>+T14</f>
        <v>4.166666666666667</v>
      </c>
      <c r="W14" s="87" t="s">
        <v>432</v>
      </c>
    </row>
    <row r="15" spans="1:23" ht="163.5" customHeight="1" thickBot="1">
      <c r="A15" s="402"/>
      <c r="B15" s="42" t="s">
        <v>193</v>
      </c>
      <c r="C15" s="55" t="s">
        <v>194</v>
      </c>
      <c r="D15" s="33" t="s">
        <v>182</v>
      </c>
      <c r="E15" s="33" t="s">
        <v>195</v>
      </c>
      <c r="F15" s="42" t="s">
        <v>193</v>
      </c>
      <c r="G15" s="55" t="s">
        <v>378</v>
      </c>
      <c r="H15" s="33" t="s">
        <v>182</v>
      </c>
      <c r="I15" s="33" t="s">
        <v>195</v>
      </c>
      <c r="J15" s="53" t="s">
        <v>137</v>
      </c>
      <c r="K15" s="58" t="s">
        <v>196</v>
      </c>
      <c r="L15" s="56" t="s">
        <v>191</v>
      </c>
      <c r="M15" s="49">
        <v>0</v>
      </c>
      <c r="N15" s="57" t="s">
        <v>192</v>
      </c>
      <c r="O15" s="392"/>
      <c r="P15" s="136">
        <f>+P14</f>
        <v>4.166666666666667</v>
      </c>
      <c r="Q15" s="392"/>
      <c r="R15" s="136">
        <f aca="true" t="shared" si="1" ref="R15:R22">+P15</f>
        <v>4.166666666666667</v>
      </c>
      <c r="S15" s="392"/>
      <c r="T15" s="136">
        <f t="shared" si="0"/>
        <v>4.166666666666667</v>
      </c>
      <c r="U15" s="392"/>
      <c r="V15" s="136">
        <f aca="true" t="shared" si="2" ref="V15:V24">+P15</f>
        <v>4.166666666666667</v>
      </c>
      <c r="W15" s="86"/>
    </row>
    <row r="16" spans="1:23" ht="95.25" customHeight="1" thickBot="1">
      <c r="A16" s="402"/>
      <c r="B16" s="42" t="s">
        <v>197</v>
      </c>
      <c r="C16" s="55" t="s">
        <v>198</v>
      </c>
      <c r="D16" s="33" t="s">
        <v>199</v>
      </c>
      <c r="E16" s="33" t="s">
        <v>200</v>
      </c>
      <c r="F16" s="42" t="s">
        <v>197</v>
      </c>
      <c r="G16" s="55" t="s">
        <v>379</v>
      </c>
      <c r="H16" s="33" t="s">
        <v>199</v>
      </c>
      <c r="I16" s="33" t="s">
        <v>380</v>
      </c>
      <c r="J16" s="33" t="s">
        <v>159</v>
      </c>
      <c r="K16" s="34" t="s">
        <v>201</v>
      </c>
      <c r="L16" s="56"/>
      <c r="M16" s="49"/>
      <c r="N16" s="57"/>
      <c r="O16" s="393"/>
      <c r="P16" s="136">
        <f>+P15</f>
        <v>4.166666666666667</v>
      </c>
      <c r="Q16" s="393"/>
      <c r="R16" s="137">
        <f t="shared" si="1"/>
        <v>4.166666666666667</v>
      </c>
      <c r="S16" s="393"/>
      <c r="T16" s="136">
        <f t="shared" si="0"/>
        <v>4.166666666666667</v>
      </c>
      <c r="U16" s="393"/>
      <c r="V16" s="136">
        <f t="shared" si="2"/>
        <v>4.166666666666667</v>
      </c>
      <c r="W16" s="87" t="s">
        <v>416</v>
      </c>
    </row>
    <row r="17" spans="1:23" ht="84.75" customHeight="1" thickBot="1">
      <c r="A17" s="403" t="s">
        <v>202</v>
      </c>
      <c r="B17" s="42" t="s">
        <v>203</v>
      </c>
      <c r="C17" s="55" t="s">
        <v>204</v>
      </c>
      <c r="D17" s="33" t="s">
        <v>205</v>
      </c>
      <c r="E17" s="33" t="s">
        <v>206</v>
      </c>
      <c r="F17" s="42" t="s">
        <v>203</v>
      </c>
      <c r="G17" s="55" t="s">
        <v>204</v>
      </c>
      <c r="H17" s="33" t="s">
        <v>205</v>
      </c>
      <c r="I17" s="33" t="s">
        <v>206</v>
      </c>
      <c r="J17" s="33" t="s">
        <v>59</v>
      </c>
      <c r="K17" s="34" t="s">
        <v>201</v>
      </c>
      <c r="L17" s="56" t="s">
        <v>207</v>
      </c>
      <c r="M17" s="49" t="s">
        <v>208</v>
      </c>
      <c r="N17" s="57" t="s">
        <v>209</v>
      </c>
      <c r="O17" s="394">
        <v>25</v>
      </c>
      <c r="P17" s="138">
        <f>+O17/4</f>
        <v>6.25</v>
      </c>
      <c r="Q17" s="385">
        <f>SUM(R17:R20)</f>
        <v>25</v>
      </c>
      <c r="R17" s="138">
        <f t="shared" si="1"/>
        <v>6.25</v>
      </c>
      <c r="S17" s="385">
        <f>SUM(T17:T20)</f>
        <v>25</v>
      </c>
      <c r="T17" s="138">
        <f t="shared" si="0"/>
        <v>6.25</v>
      </c>
      <c r="U17" s="385">
        <f>SUM(V17:V20)</f>
        <v>25</v>
      </c>
      <c r="V17" s="138">
        <f t="shared" si="2"/>
        <v>6.25</v>
      </c>
      <c r="W17" s="87" t="s">
        <v>414</v>
      </c>
    </row>
    <row r="18" spans="1:23" ht="90.75" customHeight="1" thickBot="1">
      <c r="A18" s="404"/>
      <c r="B18" s="42" t="s">
        <v>210</v>
      </c>
      <c r="C18" s="55" t="s">
        <v>211</v>
      </c>
      <c r="D18" s="33" t="s">
        <v>212</v>
      </c>
      <c r="E18" s="33" t="s">
        <v>213</v>
      </c>
      <c r="F18" s="42" t="s">
        <v>210</v>
      </c>
      <c r="G18" s="55" t="s">
        <v>381</v>
      </c>
      <c r="H18" s="33" t="s">
        <v>212</v>
      </c>
      <c r="I18" s="33" t="s">
        <v>213</v>
      </c>
      <c r="J18" s="33" t="s">
        <v>57</v>
      </c>
      <c r="K18" s="34" t="s">
        <v>201</v>
      </c>
      <c r="L18" s="56" t="s">
        <v>214</v>
      </c>
      <c r="M18" s="49" t="s">
        <v>215</v>
      </c>
      <c r="N18" s="50" t="s">
        <v>216</v>
      </c>
      <c r="O18" s="386"/>
      <c r="P18" s="138">
        <f>+P17</f>
        <v>6.25</v>
      </c>
      <c r="Q18" s="386"/>
      <c r="R18" s="138">
        <f t="shared" si="1"/>
        <v>6.25</v>
      </c>
      <c r="S18" s="386"/>
      <c r="T18" s="138">
        <f>+R18</f>
        <v>6.25</v>
      </c>
      <c r="U18" s="386"/>
      <c r="V18" s="138">
        <f t="shared" si="2"/>
        <v>6.25</v>
      </c>
      <c r="W18" s="86"/>
    </row>
    <row r="19" spans="1:23" ht="117" customHeight="1" thickBot="1">
      <c r="A19" s="404"/>
      <c r="B19" s="42" t="s">
        <v>217</v>
      </c>
      <c r="C19" s="55" t="s">
        <v>218</v>
      </c>
      <c r="D19" s="33" t="s">
        <v>219</v>
      </c>
      <c r="E19" s="33" t="s">
        <v>220</v>
      </c>
      <c r="F19" s="307" t="s">
        <v>217</v>
      </c>
      <c r="G19" s="55" t="s">
        <v>382</v>
      </c>
      <c r="H19" s="33" t="s">
        <v>212</v>
      </c>
      <c r="I19" s="33" t="s">
        <v>383</v>
      </c>
      <c r="J19" s="33" t="s">
        <v>57</v>
      </c>
      <c r="K19" s="34" t="s">
        <v>221</v>
      </c>
      <c r="L19" s="54" t="s">
        <v>222</v>
      </c>
      <c r="M19" s="49" t="s">
        <v>223</v>
      </c>
      <c r="N19" s="50" t="s">
        <v>224</v>
      </c>
      <c r="O19" s="386"/>
      <c r="P19" s="138">
        <f>+P18</f>
        <v>6.25</v>
      </c>
      <c r="Q19" s="386"/>
      <c r="R19" s="138">
        <f t="shared" si="1"/>
        <v>6.25</v>
      </c>
      <c r="S19" s="386"/>
      <c r="T19" s="138">
        <f>+P19</f>
        <v>6.25</v>
      </c>
      <c r="U19" s="386"/>
      <c r="V19" s="138">
        <f t="shared" si="2"/>
        <v>6.25</v>
      </c>
      <c r="W19" s="87" t="s">
        <v>433</v>
      </c>
    </row>
    <row r="20" spans="1:23" ht="112.5" customHeight="1" thickBot="1">
      <c r="A20" s="401"/>
      <c r="B20" s="42" t="s">
        <v>225</v>
      </c>
      <c r="C20" s="55" t="s">
        <v>226</v>
      </c>
      <c r="D20" s="33" t="s">
        <v>227</v>
      </c>
      <c r="E20" s="33" t="s">
        <v>228</v>
      </c>
      <c r="F20" s="307"/>
      <c r="G20" s="55" t="s">
        <v>384</v>
      </c>
      <c r="H20" s="33" t="s">
        <v>219</v>
      </c>
      <c r="I20" s="33" t="s">
        <v>220</v>
      </c>
      <c r="J20" s="33" t="s">
        <v>229</v>
      </c>
      <c r="K20" s="34" t="s">
        <v>179</v>
      </c>
      <c r="L20" s="54" t="s">
        <v>230</v>
      </c>
      <c r="M20" s="49"/>
      <c r="N20" s="50" t="s">
        <v>224</v>
      </c>
      <c r="O20" s="387"/>
      <c r="P20" s="138">
        <f>+P19</f>
        <v>6.25</v>
      </c>
      <c r="Q20" s="386"/>
      <c r="R20" s="138">
        <f t="shared" si="1"/>
        <v>6.25</v>
      </c>
      <c r="S20" s="387"/>
      <c r="T20" s="138">
        <f>+P20</f>
        <v>6.25</v>
      </c>
      <c r="U20" s="387"/>
      <c r="V20" s="138">
        <f t="shared" si="2"/>
        <v>6.25</v>
      </c>
      <c r="W20" s="87" t="s">
        <v>434</v>
      </c>
    </row>
    <row r="21" spans="1:23" ht="119.25" customHeight="1" thickBot="1">
      <c r="A21" s="402"/>
      <c r="B21" s="42" t="s">
        <v>231</v>
      </c>
      <c r="C21" s="55" t="s">
        <v>232</v>
      </c>
      <c r="D21" s="33" t="s">
        <v>233</v>
      </c>
      <c r="E21" s="33" t="s">
        <v>234</v>
      </c>
      <c r="F21" s="42" t="s">
        <v>225</v>
      </c>
      <c r="G21" s="55" t="s">
        <v>226</v>
      </c>
      <c r="H21" s="33" t="s">
        <v>227</v>
      </c>
      <c r="I21" s="33" t="s">
        <v>228</v>
      </c>
      <c r="J21" s="53" t="s">
        <v>58</v>
      </c>
      <c r="K21" s="34" t="s">
        <v>235</v>
      </c>
      <c r="L21" s="59" t="s">
        <v>236</v>
      </c>
      <c r="M21" s="49"/>
      <c r="N21" s="50" t="s">
        <v>237</v>
      </c>
      <c r="O21" s="388">
        <v>25</v>
      </c>
      <c r="P21" s="139">
        <f>+O21/2</f>
        <v>12.5</v>
      </c>
      <c r="Q21" s="389">
        <f>+R21+R22</f>
        <v>25</v>
      </c>
      <c r="R21" s="140">
        <f t="shared" si="1"/>
        <v>12.5</v>
      </c>
      <c r="S21" s="389">
        <f>+T21+T22</f>
        <v>25</v>
      </c>
      <c r="T21" s="140">
        <f>+P21</f>
        <v>12.5</v>
      </c>
      <c r="U21" s="389">
        <f>+V21+V22</f>
        <v>25</v>
      </c>
      <c r="V21" s="140">
        <f t="shared" si="2"/>
        <v>12.5</v>
      </c>
      <c r="W21" s="87" t="s">
        <v>435</v>
      </c>
    </row>
    <row r="22" spans="1:23" ht="94.5" customHeight="1" thickBot="1">
      <c r="A22" s="402"/>
      <c r="B22" s="42" t="s">
        <v>238</v>
      </c>
      <c r="C22" s="55" t="s">
        <v>239</v>
      </c>
      <c r="D22" s="33" t="s">
        <v>240</v>
      </c>
      <c r="E22" s="33" t="s">
        <v>241</v>
      </c>
      <c r="F22" s="42" t="s">
        <v>14</v>
      </c>
      <c r="G22" s="55" t="s">
        <v>385</v>
      </c>
      <c r="H22" s="33" t="s">
        <v>212</v>
      </c>
      <c r="I22" s="33" t="s">
        <v>386</v>
      </c>
      <c r="J22" s="53" t="s">
        <v>57</v>
      </c>
      <c r="K22" s="34" t="s">
        <v>201</v>
      </c>
      <c r="L22" s="54" t="s">
        <v>242</v>
      </c>
      <c r="M22" s="49">
        <v>0</v>
      </c>
      <c r="N22" s="50" t="s">
        <v>243</v>
      </c>
      <c r="O22" s="383"/>
      <c r="P22" s="139">
        <f>+P21</f>
        <v>12.5</v>
      </c>
      <c r="Q22" s="390"/>
      <c r="R22" s="140">
        <f t="shared" si="1"/>
        <v>12.5</v>
      </c>
      <c r="S22" s="390"/>
      <c r="T22" s="140">
        <f>+P22</f>
        <v>12.5</v>
      </c>
      <c r="U22" s="390"/>
      <c r="V22" s="140">
        <f t="shared" si="2"/>
        <v>12.5</v>
      </c>
      <c r="W22" s="87" t="s">
        <v>435</v>
      </c>
    </row>
    <row r="23" spans="1:23" ht="131.25" customHeight="1" thickBot="1">
      <c r="A23" s="402" t="s">
        <v>244</v>
      </c>
      <c r="B23" s="238" t="s">
        <v>15</v>
      </c>
      <c r="C23" s="239" t="s">
        <v>245</v>
      </c>
      <c r="D23" s="239" t="s">
        <v>171</v>
      </c>
      <c r="E23" s="239" t="s">
        <v>246</v>
      </c>
      <c r="F23" s="238" t="s">
        <v>19</v>
      </c>
      <c r="G23" s="240" t="s">
        <v>232</v>
      </c>
      <c r="H23" s="239" t="s">
        <v>233</v>
      </c>
      <c r="I23" s="239" t="s">
        <v>234</v>
      </c>
      <c r="J23" s="241" t="s">
        <v>57</v>
      </c>
      <c r="K23" s="242" t="s">
        <v>417</v>
      </c>
      <c r="L23" s="54"/>
      <c r="M23" s="49"/>
      <c r="N23" s="50"/>
      <c r="O23" s="388">
        <v>25</v>
      </c>
      <c r="P23" s="136">
        <f>+O23/4</f>
        <v>6.25</v>
      </c>
      <c r="Q23" s="382">
        <f>SUM(R23:R26)</f>
        <v>9.375</v>
      </c>
      <c r="R23" s="136">
        <f>+P23/2</f>
        <v>3.125</v>
      </c>
      <c r="S23" s="382">
        <f>SUM(T23:T26)</f>
        <v>12.5</v>
      </c>
      <c r="T23" s="136">
        <f>+P23</f>
        <v>6.25</v>
      </c>
      <c r="U23" s="382">
        <f>SUM(V23:V26)</f>
        <v>18.75</v>
      </c>
      <c r="V23" s="136">
        <f t="shared" si="2"/>
        <v>6.25</v>
      </c>
      <c r="W23" s="87" t="s">
        <v>436</v>
      </c>
    </row>
    <row r="24" spans="1:23" ht="79.5" customHeight="1" thickBot="1">
      <c r="A24" s="402"/>
      <c r="B24" s="42" t="s">
        <v>247</v>
      </c>
      <c r="C24" s="55" t="s">
        <v>248</v>
      </c>
      <c r="D24" s="33" t="s">
        <v>249</v>
      </c>
      <c r="E24" s="33" t="s">
        <v>250</v>
      </c>
      <c r="F24" s="42" t="s">
        <v>387</v>
      </c>
      <c r="G24" s="55" t="s">
        <v>239</v>
      </c>
      <c r="H24" s="33" t="s">
        <v>240</v>
      </c>
      <c r="I24" s="33" t="s">
        <v>241</v>
      </c>
      <c r="J24" s="33" t="s">
        <v>57</v>
      </c>
      <c r="K24" s="34" t="s">
        <v>251</v>
      </c>
      <c r="L24" s="54" t="s">
        <v>252</v>
      </c>
      <c r="M24" s="49" t="s">
        <v>253</v>
      </c>
      <c r="N24" s="50" t="s">
        <v>254</v>
      </c>
      <c r="O24" s="383"/>
      <c r="P24" s="136">
        <f>+P23</f>
        <v>6.25</v>
      </c>
      <c r="Q24" s="383"/>
      <c r="R24" s="136">
        <f>+P24/2</f>
        <v>3.125</v>
      </c>
      <c r="S24" s="383"/>
      <c r="T24" s="136">
        <f>+R24</f>
        <v>3.125</v>
      </c>
      <c r="U24" s="383"/>
      <c r="V24" s="136">
        <f t="shared" si="2"/>
        <v>6.25</v>
      </c>
      <c r="W24" s="86"/>
    </row>
    <row r="25" spans="1:23" ht="53.25" customHeight="1" thickBot="1">
      <c r="A25" s="402"/>
      <c r="B25" s="42" t="s">
        <v>255</v>
      </c>
      <c r="C25" s="51" t="s">
        <v>256</v>
      </c>
      <c r="D25" s="33" t="s">
        <v>249</v>
      </c>
      <c r="E25" s="33" t="s">
        <v>257</v>
      </c>
      <c r="F25" s="42" t="s">
        <v>15</v>
      </c>
      <c r="G25" s="33" t="s">
        <v>245</v>
      </c>
      <c r="H25" s="33" t="s">
        <v>171</v>
      </c>
      <c r="I25" s="33" t="s">
        <v>388</v>
      </c>
      <c r="J25" s="33" t="s">
        <v>57</v>
      </c>
      <c r="K25" s="34" t="s">
        <v>251</v>
      </c>
      <c r="L25" s="56" t="s">
        <v>184</v>
      </c>
      <c r="M25" s="60"/>
      <c r="N25" s="50" t="s">
        <v>258</v>
      </c>
      <c r="O25" s="383"/>
      <c r="P25" s="136">
        <f>+P24</f>
        <v>6.25</v>
      </c>
      <c r="Q25" s="383"/>
      <c r="R25" s="136">
        <f>+R24</f>
        <v>3.125</v>
      </c>
      <c r="S25" s="383"/>
      <c r="T25" s="136">
        <f>+T24</f>
        <v>3.125</v>
      </c>
      <c r="U25" s="383"/>
      <c r="V25" s="136">
        <f>+V24</f>
        <v>6.25</v>
      </c>
      <c r="W25" s="86"/>
    </row>
    <row r="26" spans="1:23" ht="53.25" customHeight="1" thickBot="1">
      <c r="A26" s="405"/>
      <c r="B26" s="61" t="s">
        <v>259</v>
      </c>
      <c r="C26" s="62" t="s">
        <v>260</v>
      </c>
      <c r="D26" s="35" t="s">
        <v>249</v>
      </c>
      <c r="E26" s="35" t="s">
        <v>261</v>
      </c>
      <c r="F26" s="42" t="s">
        <v>247</v>
      </c>
      <c r="G26" s="55" t="s">
        <v>248</v>
      </c>
      <c r="H26" s="33" t="s">
        <v>249</v>
      </c>
      <c r="I26" s="33" t="s">
        <v>250</v>
      </c>
      <c r="J26" s="35" t="s">
        <v>57</v>
      </c>
      <c r="K26" s="36" t="s">
        <v>251</v>
      </c>
      <c r="L26" s="63"/>
      <c r="M26" s="64"/>
      <c r="N26" s="65"/>
      <c r="O26" s="384"/>
      <c r="P26" s="136">
        <f>+P25</f>
        <v>6.25</v>
      </c>
      <c r="Q26" s="384"/>
      <c r="R26" s="136">
        <v>0</v>
      </c>
      <c r="S26" s="384"/>
      <c r="T26" s="136">
        <v>0</v>
      </c>
      <c r="U26" s="384"/>
      <c r="V26" s="136">
        <v>0</v>
      </c>
      <c r="W26" s="86"/>
    </row>
    <row r="27" spans="1:22" ht="57" customHeight="1" thickBot="1">
      <c r="A27" s="66"/>
      <c r="B27" s="66"/>
      <c r="C27" s="67"/>
      <c r="F27" s="42" t="s">
        <v>255</v>
      </c>
      <c r="G27" s="51" t="s">
        <v>256</v>
      </c>
      <c r="H27" s="33" t="s">
        <v>249</v>
      </c>
      <c r="I27" s="33" t="s">
        <v>257</v>
      </c>
      <c r="O27" s="141">
        <f>SUM(O11:O23)</f>
        <v>100</v>
      </c>
      <c r="P27" s="141">
        <f>SUM(P11:P26)</f>
        <v>100</v>
      </c>
      <c r="Q27" s="141">
        <f aca="true" t="shared" si="3" ref="Q27:V27">SUM(Q11:Q26)</f>
        <v>78.125</v>
      </c>
      <c r="R27" s="141">
        <f t="shared" si="3"/>
        <v>78.125</v>
      </c>
      <c r="S27" s="141">
        <f t="shared" si="3"/>
        <v>87.5</v>
      </c>
      <c r="T27" s="141">
        <f t="shared" si="3"/>
        <v>87.5</v>
      </c>
      <c r="U27" s="141">
        <f t="shared" si="3"/>
        <v>93.75</v>
      </c>
      <c r="V27" s="141">
        <f t="shared" si="3"/>
        <v>93.75</v>
      </c>
    </row>
    <row r="28" spans="6:9" ht="75.75" thickBot="1">
      <c r="F28" s="61" t="s">
        <v>259</v>
      </c>
      <c r="G28" s="62" t="s">
        <v>260</v>
      </c>
      <c r="H28" s="35" t="s">
        <v>249</v>
      </c>
      <c r="I28" s="35" t="s">
        <v>261</v>
      </c>
    </row>
    <row r="29" ht="15">
      <c r="C29" s="68"/>
    </row>
    <row r="30" ht="15">
      <c r="C30" s="68"/>
    </row>
    <row r="31" ht="15">
      <c r="C31" s="68"/>
    </row>
  </sheetData>
  <sheetProtection/>
  <mergeCells count="38">
    <mergeCell ref="A2:N2"/>
    <mergeCell ref="A3:N3"/>
    <mergeCell ref="A4:N4"/>
    <mergeCell ref="A5:N5"/>
    <mergeCell ref="A6:N7"/>
    <mergeCell ref="A8:K9"/>
    <mergeCell ref="B10:C10"/>
    <mergeCell ref="L10:N10"/>
    <mergeCell ref="A11:A16"/>
    <mergeCell ref="A17:A20"/>
    <mergeCell ref="A21:A22"/>
    <mergeCell ref="A23:A26"/>
    <mergeCell ref="F10:G10"/>
    <mergeCell ref="F19:F20"/>
    <mergeCell ref="O7:W7"/>
    <mergeCell ref="O8:W8"/>
    <mergeCell ref="O9:O10"/>
    <mergeCell ref="P9:P10"/>
    <mergeCell ref="Q9:R10"/>
    <mergeCell ref="S9:T10"/>
    <mergeCell ref="U9:V10"/>
    <mergeCell ref="W9:W10"/>
    <mergeCell ref="O11:O16"/>
    <mergeCell ref="Q11:Q16"/>
    <mergeCell ref="S11:S16"/>
    <mergeCell ref="U11:U16"/>
    <mergeCell ref="O17:O20"/>
    <mergeCell ref="Q17:Q20"/>
    <mergeCell ref="S23:S26"/>
    <mergeCell ref="U23:U26"/>
    <mergeCell ref="S17:S20"/>
    <mergeCell ref="U17:U20"/>
    <mergeCell ref="O21:O22"/>
    <mergeCell ref="Q21:Q22"/>
    <mergeCell ref="S21:S22"/>
    <mergeCell ref="U21:U22"/>
    <mergeCell ref="O23:O26"/>
    <mergeCell ref="Q23:Q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5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V25"/>
  <sheetViews>
    <sheetView zoomScalePageLayoutView="0" workbookViewId="0" topLeftCell="A1">
      <selection activeCell="S1" sqref="S1:T16384"/>
    </sheetView>
  </sheetViews>
  <sheetFormatPr defaultColWidth="9.140625" defaultRowHeight="15"/>
  <cols>
    <col min="1" max="1" width="1.8515625" style="69" customWidth="1"/>
    <col min="2" max="2" width="13.28125" style="69" customWidth="1"/>
    <col min="3" max="3" width="7.28125" style="69" customWidth="1"/>
    <col min="4" max="4" width="36.421875" style="69" customWidth="1"/>
    <col min="5" max="5" width="32.8515625" style="69" customWidth="1"/>
    <col min="6" max="6" width="32.8515625" style="71" hidden="1" customWidth="1"/>
    <col min="7" max="7" width="11.7109375" style="71" hidden="1" customWidth="1"/>
    <col min="8" max="10" width="18.7109375" style="71" hidden="1" customWidth="1"/>
    <col min="11" max="11" width="26.57421875" style="69" hidden="1" customWidth="1"/>
    <col min="12" max="12" width="15.57421875" style="69" customWidth="1"/>
    <col min="13" max="18" width="9.140625" style="69" customWidth="1"/>
    <col min="19" max="20" width="0" style="69" hidden="1" customWidth="1"/>
    <col min="21" max="21" width="9.140625" style="69" customWidth="1"/>
    <col min="22" max="22" width="46.00390625" style="69" customWidth="1"/>
    <col min="23" max="16384" width="9.140625" style="69" customWidth="1"/>
  </cols>
  <sheetData>
    <row r="1" spans="2:12" ht="15.75">
      <c r="B1" s="447" t="s">
        <v>300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2:12" ht="15">
      <c r="B2" s="91" t="s">
        <v>4</v>
      </c>
      <c r="C2" s="448" t="s">
        <v>6</v>
      </c>
      <c r="D2" s="448"/>
      <c r="E2" s="448"/>
      <c r="F2" s="448"/>
      <c r="G2" s="448"/>
      <c r="H2" s="448"/>
      <c r="I2" s="448"/>
      <c r="J2" s="448"/>
      <c r="K2" s="448"/>
      <c r="L2" s="448"/>
    </row>
    <row r="3" spans="2:12" ht="15.75" customHeight="1" thickBot="1">
      <c r="B3" s="91" t="s">
        <v>5</v>
      </c>
      <c r="C3" s="449">
        <v>2020</v>
      </c>
      <c r="D3" s="449"/>
      <c r="E3" s="449"/>
      <c r="F3" s="449"/>
      <c r="G3" s="449"/>
      <c r="H3" s="449"/>
      <c r="I3" s="449"/>
      <c r="J3" s="449"/>
      <c r="K3" s="449"/>
      <c r="L3" s="449"/>
    </row>
    <row r="4" spans="2:21" ht="13.5" customHeight="1" thickBot="1">
      <c r="B4" s="450" t="s">
        <v>301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88"/>
      <c r="N4" s="453" t="s">
        <v>418</v>
      </c>
      <c r="O4" s="454"/>
      <c r="P4" s="454"/>
      <c r="Q4" s="454"/>
      <c r="R4" s="454"/>
      <c r="S4" s="454"/>
      <c r="T4" s="454"/>
      <c r="U4" s="455"/>
    </row>
    <row r="5" spans="2:21" ht="13.5" customHeight="1" thickBot="1">
      <c r="B5" s="452" t="s">
        <v>164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88"/>
      <c r="N5" s="456"/>
      <c r="O5" s="457"/>
      <c r="P5" s="457"/>
      <c r="Q5" s="457"/>
      <c r="R5" s="457"/>
      <c r="S5" s="457"/>
      <c r="T5" s="457"/>
      <c r="U5" s="458"/>
    </row>
    <row r="6" spans="2:21" ht="8.25" customHeight="1">
      <c r="B6" s="459" t="s">
        <v>167</v>
      </c>
      <c r="C6" s="441" t="s">
        <v>392</v>
      </c>
      <c r="D6" s="441"/>
      <c r="E6" s="441" t="s">
        <v>393</v>
      </c>
      <c r="F6" s="441" t="s">
        <v>394</v>
      </c>
      <c r="G6" s="445" t="s">
        <v>400</v>
      </c>
      <c r="H6" s="445"/>
      <c r="I6" s="445" t="s">
        <v>401</v>
      </c>
      <c r="J6" s="445" t="s">
        <v>402</v>
      </c>
      <c r="K6" s="443" t="s">
        <v>302</v>
      </c>
      <c r="L6" s="441" t="s">
        <v>56</v>
      </c>
      <c r="M6" s="438" t="s">
        <v>405</v>
      </c>
      <c r="N6" s="327" t="s">
        <v>404</v>
      </c>
      <c r="O6" s="349" t="s">
        <v>408</v>
      </c>
      <c r="P6" s="350"/>
      <c r="Q6" s="349" t="s">
        <v>409</v>
      </c>
      <c r="R6" s="350" t="s">
        <v>406</v>
      </c>
      <c r="S6" s="357" t="s">
        <v>410</v>
      </c>
      <c r="T6" s="358"/>
      <c r="U6" s="311" t="s">
        <v>407</v>
      </c>
    </row>
    <row r="7" spans="2:21" ht="22.5" customHeight="1" thickBot="1">
      <c r="B7" s="460"/>
      <c r="C7" s="442"/>
      <c r="D7" s="442"/>
      <c r="E7" s="442"/>
      <c r="F7" s="442"/>
      <c r="G7" s="446"/>
      <c r="H7" s="446"/>
      <c r="I7" s="446"/>
      <c r="J7" s="446"/>
      <c r="K7" s="444"/>
      <c r="L7" s="442"/>
      <c r="M7" s="439"/>
      <c r="N7" s="348"/>
      <c r="O7" s="351"/>
      <c r="P7" s="352"/>
      <c r="Q7" s="351"/>
      <c r="R7" s="352"/>
      <c r="S7" s="359"/>
      <c r="T7" s="360"/>
      <c r="U7" s="330"/>
    </row>
    <row r="8" spans="2:21" ht="38.25" customHeight="1">
      <c r="B8" s="461" t="s">
        <v>303</v>
      </c>
      <c r="C8" s="142" t="s">
        <v>12</v>
      </c>
      <c r="D8" s="143" t="s">
        <v>304</v>
      </c>
      <c r="E8" s="143" t="s">
        <v>305</v>
      </c>
      <c r="F8" s="144" t="s">
        <v>306</v>
      </c>
      <c r="G8" s="142" t="s">
        <v>12</v>
      </c>
      <c r="H8" s="143" t="s">
        <v>304</v>
      </c>
      <c r="I8" s="143" t="s">
        <v>305</v>
      </c>
      <c r="J8" s="144" t="s">
        <v>306</v>
      </c>
      <c r="K8" s="144" t="s">
        <v>307</v>
      </c>
      <c r="L8" s="145" t="s">
        <v>58</v>
      </c>
      <c r="M8" s="284">
        <v>25</v>
      </c>
      <c r="N8" s="146">
        <f>+M8/8</f>
        <v>3.125</v>
      </c>
      <c r="O8" s="430">
        <f>SUM(P8:P15)</f>
        <v>25</v>
      </c>
      <c r="P8" s="146">
        <f>+N8</f>
        <v>3.125</v>
      </c>
      <c r="Q8" s="430">
        <f>SUM(R8:R15)</f>
        <v>25</v>
      </c>
      <c r="R8" s="146">
        <f>+P8</f>
        <v>3.125</v>
      </c>
      <c r="S8" s="430">
        <f>SUM(T8:T15)</f>
        <v>25</v>
      </c>
      <c r="T8" s="146">
        <f>+R8</f>
        <v>3.125</v>
      </c>
      <c r="U8" s="145"/>
    </row>
    <row r="9" spans="2:21" ht="38.25" customHeight="1">
      <c r="B9" s="462"/>
      <c r="C9" s="147" t="s">
        <v>308</v>
      </c>
      <c r="D9" s="148" t="s">
        <v>309</v>
      </c>
      <c r="E9" s="148" t="s">
        <v>310</v>
      </c>
      <c r="F9" s="149" t="s">
        <v>311</v>
      </c>
      <c r="G9" s="147" t="s">
        <v>308</v>
      </c>
      <c r="H9" s="148" t="s">
        <v>309</v>
      </c>
      <c r="I9" s="148" t="s">
        <v>310</v>
      </c>
      <c r="J9" s="149" t="s">
        <v>311</v>
      </c>
      <c r="K9" s="149" t="s">
        <v>312</v>
      </c>
      <c r="L9" s="150" t="s">
        <v>58</v>
      </c>
      <c r="M9" s="329"/>
      <c r="N9" s="146">
        <f>+N8</f>
        <v>3.125</v>
      </c>
      <c r="O9" s="431"/>
      <c r="P9" s="146">
        <f aca="true" t="shared" si="0" ref="P9:T15">+N9</f>
        <v>3.125</v>
      </c>
      <c r="Q9" s="431"/>
      <c r="R9" s="146">
        <f t="shared" si="0"/>
        <v>3.125</v>
      </c>
      <c r="S9" s="431"/>
      <c r="T9" s="146">
        <f t="shared" si="0"/>
        <v>3.125</v>
      </c>
      <c r="U9" s="150"/>
    </row>
    <row r="10" spans="2:21" ht="38.25" customHeight="1">
      <c r="B10" s="462"/>
      <c r="C10" s="147" t="s">
        <v>313</v>
      </c>
      <c r="D10" s="148" t="s">
        <v>314</v>
      </c>
      <c r="E10" s="151" t="s">
        <v>315</v>
      </c>
      <c r="F10" s="147" t="s">
        <v>316</v>
      </c>
      <c r="G10" s="147" t="s">
        <v>313</v>
      </c>
      <c r="H10" s="148" t="s">
        <v>314</v>
      </c>
      <c r="I10" s="151" t="s">
        <v>315</v>
      </c>
      <c r="J10" s="147" t="s">
        <v>316</v>
      </c>
      <c r="K10" s="149" t="s">
        <v>307</v>
      </c>
      <c r="L10" s="150" t="s">
        <v>59</v>
      </c>
      <c r="M10" s="329"/>
      <c r="N10" s="146">
        <f aca="true" t="shared" si="1" ref="N10:N15">+N9</f>
        <v>3.125</v>
      </c>
      <c r="O10" s="431"/>
      <c r="P10" s="146">
        <f t="shared" si="0"/>
        <v>3.125</v>
      </c>
      <c r="Q10" s="431"/>
      <c r="R10" s="146">
        <f t="shared" si="0"/>
        <v>3.125</v>
      </c>
      <c r="S10" s="431"/>
      <c r="T10" s="146">
        <f t="shared" si="0"/>
        <v>3.125</v>
      </c>
      <c r="U10" s="150"/>
    </row>
    <row r="11" spans="2:21" ht="38.25" customHeight="1">
      <c r="B11" s="462"/>
      <c r="C11" s="147" t="s">
        <v>317</v>
      </c>
      <c r="D11" s="148" t="s">
        <v>318</v>
      </c>
      <c r="E11" s="148" t="s">
        <v>319</v>
      </c>
      <c r="F11" s="149" t="s">
        <v>320</v>
      </c>
      <c r="G11" s="147" t="s">
        <v>317</v>
      </c>
      <c r="H11" s="148" t="s">
        <v>318</v>
      </c>
      <c r="I11" s="148" t="s">
        <v>319</v>
      </c>
      <c r="J11" s="149" t="s">
        <v>320</v>
      </c>
      <c r="K11" s="149" t="s">
        <v>321</v>
      </c>
      <c r="L11" s="150" t="s">
        <v>57</v>
      </c>
      <c r="M11" s="329"/>
      <c r="N11" s="146">
        <f t="shared" si="1"/>
        <v>3.125</v>
      </c>
      <c r="O11" s="431"/>
      <c r="P11" s="146">
        <f t="shared" si="0"/>
        <v>3.125</v>
      </c>
      <c r="Q11" s="431"/>
      <c r="R11" s="146">
        <f t="shared" si="0"/>
        <v>3.125</v>
      </c>
      <c r="S11" s="431"/>
      <c r="T11" s="146">
        <f t="shared" si="0"/>
        <v>3.125</v>
      </c>
      <c r="U11" s="150"/>
    </row>
    <row r="12" spans="2:21" ht="38.25" customHeight="1">
      <c r="B12" s="462"/>
      <c r="C12" s="147" t="s">
        <v>322</v>
      </c>
      <c r="D12" s="148" t="s">
        <v>323</v>
      </c>
      <c r="E12" s="148" t="s">
        <v>324</v>
      </c>
      <c r="F12" s="149" t="s">
        <v>325</v>
      </c>
      <c r="G12" s="147" t="s">
        <v>322</v>
      </c>
      <c r="H12" s="148" t="s">
        <v>323</v>
      </c>
      <c r="I12" s="148" t="s">
        <v>324</v>
      </c>
      <c r="J12" s="149" t="s">
        <v>325</v>
      </c>
      <c r="K12" s="149" t="s">
        <v>326</v>
      </c>
      <c r="L12" s="150" t="s">
        <v>58</v>
      </c>
      <c r="M12" s="329"/>
      <c r="N12" s="146">
        <f t="shared" si="1"/>
        <v>3.125</v>
      </c>
      <c r="O12" s="431"/>
      <c r="P12" s="146">
        <f t="shared" si="0"/>
        <v>3.125</v>
      </c>
      <c r="Q12" s="431"/>
      <c r="R12" s="146">
        <f t="shared" si="0"/>
        <v>3.125</v>
      </c>
      <c r="S12" s="431"/>
      <c r="T12" s="146">
        <f t="shared" si="0"/>
        <v>3.125</v>
      </c>
      <c r="U12" s="150"/>
    </row>
    <row r="13" spans="2:21" ht="38.25" customHeight="1">
      <c r="B13" s="462"/>
      <c r="C13" s="147" t="s">
        <v>197</v>
      </c>
      <c r="D13" s="148" t="s">
        <v>327</v>
      </c>
      <c r="E13" s="148" t="s">
        <v>328</v>
      </c>
      <c r="F13" s="149" t="s">
        <v>329</v>
      </c>
      <c r="G13" s="147" t="s">
        <v>197</v>
      </c>
      <c r="H13" s="148" t="s">
        <v>327</v>
      </c>
      <c r="I13" s="148" t="s">
        <v>328</v>
      </c>
      <c r="J13" s="149" t="s">
        <v>329</v>
      </c>
      <c r="K13" s="149" t="s">
        <v>330</v>
      </c>
      <c r="L13" s="150" t="s">
        <v>58</v>
      </c>
      <c r="M13" s="329"/>
      <c r="N13" s="146">
        <f t="shared" si="1"/>
        <v>3.125</v>
      </c>
      <c r="O13" s="431"/>
      <c r="P13" s="146">
        <f t="shared" si="0"/>
        <v>3.125</v>
      </c>
      <c r="Q13" s="431"/>
      <c r="R13" s="146">
        <f t="shared" si="0"/>
        <v>3.125</v>
      </c>
      <c r="S13" s="431"/>
      <c r="T13" s="146">
        <f t="shared" si="0"/>
        <v>3.125</v>
      </c>
      <c r="U13" s="150"/>
    </row>
    <row r="14" spans="1:21" ht="38.25" customHeight="1">
      <c r="A14" s="70"/>
      <c r="B14" s="462"/>
      <c r="C14" s="147" t="s">
        <v>331</v>
      </c>
      <c r="D14" s="148" t="s">
        <v>332</v>
      </c>
      <c r="E14" s="148" t="s">
        <v>333</v>
      </c>
      <c r="F14" s="149" t="s">
        <v>334</v>
      </c>
      <c r="G14" s="147" t="s">
        <v>331</v>
      </c>
      <c r="H14" s="148" t="s">
        <v>332</v>
      </c>
      <c r="I14" s="148" t="s">
        <v>333</v>
      </c>
      <c r="J14" s="149" t="s">
        <v>334</v>
      </c>
      <c r="K14" s="152" t="s">
        <v>335</v>
      </c>
      <c r="L14" s="150" t="s">
        <v>59</v>
      </c>
      <c r="M14" s="329"/>
      <c r="N14" s="146">
        <f t="shared" si="1"/>
        <v>3.125</v>
      </c>
      <c r="O14" s="431"/>
      <c r="P14" s="146">
        <f t="shared" si="0"/>
        <v>3.125</v>
      </c>
      <c r="Q14" s="431"/>
      <c r="R14" s="146">
        <f t="shared" si="0"/>
        <v>3.125</v>
      </c>
      <c r="S14" s="431"/>
      <c r="T14" s="146">
        <f t="shared" si="0"/>
        <v>3.125</v>
      </c>
      <c r="U14" s="150"/>
    </row>
    <row r="15" spans="2:21" ht="38.25" customHeight="1" thickBot="1">
      <c r="B15" s="463"/>
      <c r="C15" s="153" t="s">
        <v>336</v>
      </c>
      <c r="D15" s="154" t="s">
        <v>337</v>
      </c>
      <c r="E15" s="154" t="s">
        <v>338</v>
      </c>
      <c r="F15" s="155" t="s">
        <v>339</v>
      </c>
      <c r="G15" s="147" t="s">
        <v>336</v>
      </c>
      <c r="H15" s="148" t="s">
        <v>395</v>
      </c>
      <c r="I15" s="148" t="s">
        <v>396</v>
      </c>
      <c r="J15" s="149" t="s">
        <v>397</v>
      </c>
      <c r="K15" s="155" t="s">
        <v>340</v>
      </c>
      <c r="L15" s="156" t="s">
        <v>82</v>
      </c>
      <c r="M15" s="329"/>
      <c r="N15" s="157">
        <f t="shared" si="1"/>
        <v>3.125</v>
      </c>
      <c r="O15" s="431"/>
      <c r="P15" s="157">
        <f t="shared" si="0"/>
        <v>3.125</v>
      </c>
      <c r="Q15" s="431"/>
      <c r="R15" s="157">
        <f t="shared" si="0"/>
        <v>3.125</v>
      </c>
      <c r="S15" s="431"/>
      <c r="T15" s="157">
        <f t="shared" si="0"/>
        <v>3.125</v>
      </c>
      <c r="U15" s="158"/>
    </row>
    <row r="16" spans="2:21" ht="38.25" customHeight="1" thickBot="1">
      <c r="B16" s="461" t="s">
        <v>341</v>
      </c>
      <c r="C16" s="159" t="s">
        <v>203</v>
      </c>
      <c r="D16" s="160" t="s">
        <v>342</v>
      </c>
      <c r="E16" s="160" t="s">
        <v>343</v>
      </c>
      <c r="F16" s="144" t="s">
        <v>344</v>
      </c>
      <c r="G16" s="153" t="s">
        <v>398</v>
      </c>
      <c r="H16" s="154" t="s">
        <v>337</v>
      </c>
      <c r="I16" s="154" t="s">
        <v>338</v>
      </c>
      <c r="J16" s="155" t="s">
        <v>339</v>
      </c>
      <c r="K16" s="144" t="s">
        <v>330</v>
      </c>
      <c r="L16" s="161" t="s">
        <v>57</v>
      </c>
      <c r="M16" s="428">
        <v>25</v>
      </c>
      <c r="N16" s="162">
        <f>+M16/2</f>
        <v>12.5</v>
      </c>
      <c r="O16" s="432">
        <f>+P16+P17</f>
        <v>0</v>
      </c>
      <c r="P16" s="162">
        <v>0</v>
      </c>
      <c r="Q16" s="432">
        <f>+R16+R17</f>
        <v>15.28</v>
      </c>
      <c r="R16" s="162">
        <v>2.78</v>
      </c>
      <c r="S16" s="432">
        <f>+T16+T17</f>
        <v>15.28</v>
      </c>
      <c r="T16" s="162">
        <v>2.78</v>
      </c>
      <c r="U16" s="163"/>
    </row>
    <row r="17" spans="2:22" ht="38.25" customHeight="1" thickBot="1">
      <c r="B17" s="462"/>
      <c r="C17" s="164" t="s">
        <v>217</v>
      </c>
      <c r="D17" s="151" t="s">
        <v>345</v>
      </c>
      <c r="E17" s="151" t="s">
        <v>346</v>
      </c>
      <c r="F17" s="164" t="s">
        <v>346</v>
      </c>
      <c r="G17" s="159" t="s">
        <v>203</v>
      </c>
      <c r="H17" s="160" t="s">
        <v>342</v>
      </c>
      <c r="I17" s="160" t="s">
        <v>343</v>
      </c>
      <c r="J17" s="144" t="s">
        <v>344</v>
      </c>
      <c r="K17" s="149" t="s">
        <v>330</v>
      </c>
      <c r="L17" s="161" t="s">
        <v>57</v>
      </c>
      <c r="M17" s="429"/>
      <c r="N17" s="165">
        <f>+N16</f>
        <v>12.5</v>
      </c>
      <c r="O17" s="433"/>
      <c r="P17" s="166">
        <v>0</v>
      </c>
      <c r="Q17" s="433"/>
      <c r="R17" s="166">
        <v>12.5</v>
      </c>
      <c r="S17" s="433"/>
      <c r="T17" s="166">
        <v>12.5</v>
      </c>
      <c r="U17" s="167"/>
      <c r="V17" s="248" t="s">
        <v>437</v>
      </c>
    </row>
    <row r="18" spans="2:22" ht="38.25" customHeight="1">
      <c r="B18" s="462" t="s">
        <v>347</v>
      </c>
      <c r="C18" s="164" t="s">
        <v>231</v>
      </c>
      <c r="D18" s="249" t="s">
        <v>348</v>
      </c>
      <c r="E18" s="151" t="s">
        <v>349</v>
      </c>
      <c r="F18" s="149" t="s">
        <v>350</v>
      </c>
      <c r="G18" s="164" t="s">
        <v>217</v>
      </c>
      <c r="H18" s="151" t="s">
        <v>399</v>
      </c>
      <c r="I18" s="151" t="s">
        <v>346</v>
      </c>
      <c r="J18" s="164" t="s">
        <v>346</v>
      </c>
      <c r="K18" s="149" t="s">
        <v>330</v>
      </c>
      <c r="L18" s="145" t="s">
        <v>59</v>
      </c>
      <c r="M18" s="434">
        <v>25</v>
      </c>
      <c r="N18" s="168">
        <f>+M18/3</f>
        <v>8.333333333333334</v>
      </c>
      <c r="O18" s="426">
        <f>+P18+P19+P20</f>
        <v>16.66</v>
      </c>
      <c r="P18" s="168">
        <v>8.33</v>
      </c>
      <c r="Q18" s="426">
        <f>+R18+R19+R20</f>
        <v>24.993333333333332</v>
      </c>
      <c r="R18" s="168">
        <v>8.33</v>
      </c>
      <c r="S18" s="426">
        <f>+T18+T19+T20</f>
        <v>24.993333333333332</v>
      </c>
      <c r="T18" s="168">
        <v>8.33</v>
      </c>
      <c r="U18" s="169"/>
      <c r="V18" s="246" t="s">
        <v>438</v>
      </c>
    </row>
    <row r="19" spans="2:22" ht="33" customHeight="1">
      <c r="B19" s="462"/>
      <c r="C19" s="164" t="s">
        <v>238</v>
      </c>
      <c r="D19" s="250" t="s">
        <v>351</v>
      </c>
      <c r="E19" s="148" t="s">
        <v>352</v>
      </c>
      <c r="F19" s="149" t="s">
        <v>353</v>
      </c>
      <c r="G19" s="164" t="s">
        <v>231</v>
      </c>
      <c r="H19" s="151" t="s">
        <v>348</v>
      </c>
      <c r="I19" s="151" t="s">
        <v>349</v>
      </c>
      <c r="J19" s="149" t="s">
        <v>350</v>
      </c>
      <c r="K19" s="149" t="s">
        <v>330</v>
      </c>
      <c r="L19" s="145" t="s">
        <v>58</v>
      </c>
      <c r="M19" s="440"/>
      <c r="N19" s="170">
        <f>+N18</f>
        <v>8.333333333333334</v>
      </c>
      <c r="O19" s="427"/>
      <c r="P19" s="170">
        <f>+P18</f>
        <v>8.33</v>
      </c>
      <c r="Q19" s="427"/>
      <c r="R19" s="170">
        <f>+R18</f>
        <v>8.33</v>
      </c>
      <c r="S19" s="427"/>
      <c r="T19" s="170">
        <f>+T18</f>
        <v>8.33</v>
      </c>
      <c r="U19" s="171"/>
      <c r="V19" s="247" t="s">
        <v>439</v>
      </c>
    </row>
    <row r="20" spans="2:22" ht="39.75" customHeight="1" thickBot="1">
      <c r="B20" s="462"/>
      <c r="C20" s="164" t="s">
        <v>24</v>
      </c>
      <c r="D20" s="251" t="s">
        <v>354</v>
      </c>
      <c r="E20" s="148" t="s">
        <v>355</v>
      </c>
      <c r="F20" s="149" t="s">
        <v>356</v>
      </c>
      <c r="G20" s="164" t="s">
        <v>238</v>
      </c>
      <c r="H20" s="148" t="s">
        <v>351</v>
      </c>
      <c r="I20" s="148" t="s">
        <v>352</v>
      </c>
      <c r="J20" s="149" t="s">
        <v>353</v>
      </c>
      <c r="K20" s="149" t="s">
        <v>330</v>
      </c>
      <c r="L20" s="145" t="s">
        <v>57</v>
      </c>
      <c r="M20" s="440"/>
      <c r="N20" s="172">
        <f>+N19</f>
        <v>8.333333333333334</v>
      </c>
      <c r="O20" s="427"/>
      <c r="P20" s="172">
        <v>0</v>
      </c>
      <c r="Q20" s="427"/>
      <c r="R20" s="172">
        <f>+N20</f>
        <v>8.333333333333334</v>
      </c>
      <c r="S20" s="427"/>
      <c r="T20" s="172">
        <f>+N20</f>
        <v>8.333333333333334</v>
      </c>
      <c r="U20" s="173"/>
      <c r="V20" s="246" t="s">
        <v>440</v>
      </c>
    </row>
    <row r="21" spans="2:22" ht="66" customHeight="1">
      <c r="B21" s="464" t="s">
        <v>357</v>
      </c>
      <c r="C21" s="164" t="s">
        <v>247</v>
      </c>
      <c r="D21" s="148" t="s">
        <v>358</v>
      </c>
      <c r="E21" s="148" t="s">
        <v>359</v>
      </c>
      <c r="F21" s="149" t="s">
        <v>360</v>
      </c>
      <c r="G21" s="164" t="s">
        <v>24</v>
      </c>
      <c r="H21" s="148" t="s">
        <v>354</v>
      </c>
      <c r="I21" s="148" t="s">
        <v>355</v>
      </c>
      <c r="J21" s="149" t="s">
        <v>356</v>
      </c>
      <c r="K21" s="149" t="s">
        <v>361</v>
      </c>
      <c r="L21" s="161" t="s">
        <v>58</v>
      </c>
      <c r="M21" s="434">
        <v>25</v>
      </c>
      <c r="N21" s="168">
        <f>+M21/2</f>
        <v>12.5</v>
      </c>
      <c r="O21" s="436">
        <f>+P21+P22</f>
        <v>6.25</v>
      </c>
      <c r="P21" s="168">
        <v>0</v>
      </c>
      <c r="Q21" s="436">
        <f>+R21+R22</f>
        <v>6.25</v>
      </c>
      <c r="R21" s="168">
        <v>0</v>
      </c>
      <c r="S21" s="436">
        <f>+T21+T22</f>
        <v>12.5</v>
      </c>
      <c r="T21" s="168">
        <v>0</v>
      </c>
      <c r="U21" s="163"/>
      <c r="V21" s="252" t="s">
        <v>441</v>
      </c>
    </row>
    <row r="22" spans="2:22" ht="100.5" customHeight="1" thickBot="1">
      <c r="B22" s="465"/>
      <c r="C22" s="174" t="s">
        <v>259</v>
      </c>
      <c r="D22" s="154" t="s">
        <v>362</v>
      </c>
      <c r="E22" s="154" t="s">
        <v>363</v>
      </c>
      <c r="F22" s="155" t="s">
        <v>364</v>
      </c>
      <c r="G22" s="164" t="s">
        <v>247</v>
      </c>
      <c r="H22" s="148" t="s">
        <v>358</v>
      </c>
      <c r="I22" s="148" t="s">
        <v>359</v>
      </c>
      <c r="J22" s="149" t="s">
        <v>360</v>
      </c>
      <c r="K22" s="155" t="s">
        <v>330</v>
      </c>
      <c r="L22" s="161" t="s">
        <v>59</v>
      </c>
      <c r="M22" s="435"/>
      <c r="N22" s="165">
        <f>+N21</f>
        <v>12.5</v>
      </c>
      <c r="O22" s="437"/>
      <c r="P22" s="165">
        <f>+N22/2</f>
        <v>6.25</v>
      </c>
      <c r="Q22" s="437"/>
      <c r="R22" s="165">
        <f>+P22</f>
        <v>6.25</v>
      </c>
      <c r="S22" s="437"/>
      <c r="T22" s="165">
        <f>+N22</f>
        <v>12.5</v>
      </c>
      <c r="U22" s="167"/>
      <c r="V22" s="253" t="s">
        <v>442</v>
      </c>
    </row>
    <row r="23" spans="7:21" ht="21.75" customHeight="1" thickBot="1">
      <c r="G23" s="174" t="s">
        <v>259</v>
      </c>
      <c r="H23" s="154" t="s">
        <v>362</v>
      </c>
      <c r="I23" s="154" t="s">
        <v>363</v>
      </c>
      <c r="J23" s="155" t="s">
        <v>364</v>
      </c>
      <c r="M23" s="175"/>
      <c r="N23" s="176"/>
      <c r="O23" s="175"/>
      <c r="P23" s="177"/>
      <c r="Q23" s="175"/>
      <c r="R23" s="176"/>
      <c r="S23" s="175"/>
      <c r="T23" s="176"/>
      <c r="U23" s="178"/>
    </row>
    <row r="24" ht="13.5" thickBot="1">
      <c r="M24" s="88"/>
    </row>
    <row r="25" spans="13:20" ht="19.5" thickBot="1">
      <c r="M25" s="179">
        <f aca="true" t="shared" si="2" ref="M25:T25">SUM(M8:M24)</f>
        <v>100</v>
      </c>
      <c r="N25" s="179">
        <f t="shared" si="2"/>
        <v>100</v>
      </c>
      <c r="O25" s="179">
        <f t="shared" si="2"/>
        <v>47.91</v>
      </c>
      <c r="P25" s="180">
        <f t="shared" si="2"/>
        <v>47.91</v>
      </c>
      <c r="Q25" s="181">
        <f t="shared" si="2"/>
        <v>71.52333333333334</v>
      </c>
      <c r="R25" s="182">
        <f t="shared" si="2"/>
        <v>71.52333333333333</v>
      </c>
      <c r="S25" s="181">
        <f t="shared" si="2"/>
        <v>77.77333333333334</v>
      </c>
      <c r="T25" s="182">
        <f t="shared" si="2"/>
        <v>77.77333333333333</v>
      </c>
    </row>
  </sheetData>
  <sheetProtection/>
  <mergeCells count="41">
    <mergeCell ref="B6:B7"/>
    <mergeCell ref="I6:I7"/>
    <mergeCell ref="B8:B15"/>
    <mergeCell ref="B16:B17"/>
    <mergeCell ref="B18:B20"/>
    <mergeCell ref="B21:B22"/>
    <mergeCell ref="B1:L1"/>
    <mergeCell ref="C2:L2"/>
    <mergeCell ref="C3:L3"/>
    <mergeCell ref="B4:L4"/>
    <mergeCell ref="B5:L5"/>
    <mergeCell ref="N4:U5"/>
    <mergeCell ref="O6:P7"/>
    <mergeCell ref="Q6:R7"/>
    <mergeCell ref="C6:D7"/>
    <mergeCell ref="E6:E7"/>
    <mergeCell ref="F6:F7"/>
    <mergeCell ref="K6:K7"/>
    <mergeCell ref="L6:L7"/>
    <mergeCell ref="J6:J7"/>
    <mergeCell ref="G6:H7"/>
    <mergeCell ref="M21:M22"/>
    <mergeCell ref="O21:O22"/>
    <mergeCell ref="Q21:Q22"/>
    <mergeCell ref="S21:S22"/>
    <mergeCell ref="M6:M7"/>
    <mergeCell ref="N6:N7"/>
    <mergeCell ref="M18:M20"/>
    <mergeCell ref="O18:O20"/>
    <mergeCell ref="S6:T7"/>
    <mergeCell ref="S16:S17"/>
    <mergeCell ref="U6:U7"/>
    <mergeCell ref="Q18:Q20"/>
    <mergeCell ref="S18:S20"/>
    <mergeCell ref="M8:M15"/>
    <mergeCell ref="M16:M17"/>
    <mergeCell ref="O8:O15"/>
    <mergeCell ref="Q8:Q15"/>
    <mergeCell ref="S8:S15"/>
    <mergeCell ref="O16:O17"/>
    <mergeCell ref="Q16:Q17"/>
  </mergeCells>
  <hyperlinks>
    <hyperlink ref="V17" r:id="rId1" display="https://www.infotepsai.edu.co/index.php/transparencia&#10;&#10; aparece en blanco en la pagina web- costos de reproduccion"/>
    <hyperlink ref="V19" r:id="rId2" display="https://drive.google.com/file/d/0B1PKW46MK7ZHY3BGT0d4U3l1TVVPUV9mRjE0TjlYOWtyang0/view&#10;&#10;se evidencio documento publicado "/>
  </hyperlinks>
  <printOptions/>
  <pageMargins left="0.7086614173228347" right="0.7086614173228347" top="0.35433070866141736" bottom="0.35433070866141736" header="0.31496062992125984" footer="0.31496062992125984"/>
  <pageSetup orientation="portrait" scale="70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FF"/>
  </sheetPr>
  <dimension ref="B1:R17"/>
  <sheetViews>
    <sheetView zoomScalePageLayoutView="0" workbookViewId="0" topLeftCell="A1">
      <selection activeCell="M6" sqref="M6"/>
    </sheetView>
  </sheetViews>
  <sheetFormatPr defaultColWidth="11.421875" defaultRowHeight="15"/>
  <cols>
    <col min="1" max="1" width="3.7109375" style="211" customWidth="1"/>
    <col min="2" max="2" width="13.7109375" style="211" customWidth="1"/>
    <col min="3" max="4" width="11.421875" style="211" customWidth="1"/>
    <col min="5" max="5" width="29.28125" style="211" customWidth="1"/>
    <col min="6" max="6" width="18.421875" style="211" customWidth="1"/>
    <col min="7" max="7" width="12.8515625" style="211" customWidth="1"/>
    <col min="8" max="8" width="13.00390625" style="211" customWidth="1"/>
    <col min="9" max="9" width="7.28125" style="214" customWidth="1"/>
    <col min="10" max="10" width="11.421875" style="214" customWidth="1"/>
    <col min="11" max="11" width="5.28125" style="211" customWidth="1"/>
    <col min="12" max="12" width="5.00390625" style="211" customWidth="1"/>
    <col min="13" max="13" width="8.140625" style="211" customWidth="1"/>
    <col min="14" max="14" width="7.8515625" style="211" customWidth="1"/>
    <col min="15" max="15" width="10.140625" style="211" hidden="1" customWidth="1"/>
    <col min="16" max="16" width="9.421875" style="211" hidden="1" customWidth="1"/>
    <col min="17" max="17" width="5.00390625" style="211" customWidth="1"/>
    <col min="18" max="18" width="14.7109375" style="211" customWidth="1"/>
    <col min="19" max="16384" width="11.421875" style="211" customWidth="1"/>
  </cols>
  <sheetData>
    <row r="1" spans="2:12" ht="15.75" customHeight="1">
      <c r="B1" s="447" t="s">
        <v>106</v>
      </c>
      <c r="C1" s="447"/>
      <c r="D1" s="447"/>
      <c r="E1" s="447"/>
      <c r="F1" s="447"/>
      <c r="G1" s="447"/>
      <c r="H1" s="481"/>
      <c r="I1" s="209"/>
      <c r="J1" s="349" t="s">
        <v>408</v>
      </c>
      <c r="K1" s="350"/>
      <c r="L1" s="210"/>
    </row>
    <row r="2" spans="2:12" ht="15.75" thickBot="1">
      <c r="B2" s="91" t="s">
        <v>4</v>
      </c>
      <c r="C2" s="448" t="s">
        <v>6</v>
      </c>
      <c r="D2" s="448"/>
      <c r="E2" s="448"/>
      <c r="F2" s="448"/>
      <c r="G2" s="448"/>
      <c r="H2" s="482"/>
      <c r="I2" s="209"/>
      <c r="J2" s="212"/>
      <c r="K2" s="213"/>
      <c r="L2" s="210"/>
    </row>
    <row r="3" spans="2:8" ht="15.75" thickBot="1">
      <c r="B3" s="91" t="s">
        <v>5</v>
      </c>
      <c r="C3" s="449">
        <v>2020</v>
      </c>
      <c r="D3" s="449"/>
      <c r="E3" s="449"/>
      <c r="F3" s="449"/>
      <c r="G3" s="449"/>
      <c r="H3" s="449"/>
    </row>
    <row r="4" spans="2:17" ht="19.5" thickBot="1">
      <c r="B4" s="27" t="s">
        <v>107</v>
      </c>
      <c r="C4" s="483" t="s">
        <v>108</v>
      </c>
      <c r="D4" s="483"/>
      <c r="E4" s="483"/>
      <c r="F4" s="483"/>
      <c r="G4" s="483"/>
      <c r="H4" s="483"/>
      <c r="J4" s="453" t="s">
        <v>418</v>
      </c>
      <c r="K4" s="454"/>
      <c r="L4" s="454"/>
      <c r="M4" s="454"/>
      <c r="N4" s="454"/>
      <c r="O4" s="454"/>
      <c r="P4" s="454"/>
      <c r="Q4" s="455"/>
    </row>
    <row r="5" spans="2:17" ht="34.5" customHeight="1" thickBot="1">
      <c r="B5" s="215" t="s">
        <v>109</v>
      </c>
      <c r="C5" s="216" t="s">
        <v>110</v>
      </c>
      <c r="D5" s="216" t="s">
        <v>111</v>
      </c>
      <c r="E5" s="216" t="s">
        <v>112</v>
      </c>
      <c r="F5" s="216" t="s">
        <v>113</v>
      </c>
      <c r="G5" s="216" t="s">
        <v>56</v>
      </c>
      <c r="H5" s="217" t="s">
        <v>2</v>
      </c>
      <c r="I5" s="90" t="s">
        <v>405</v>
      </c>
      <c r="J5" s="72" t="s">
        <v>404</v>
      </c>
      <c r="K5" s="349" t="s">
        <v>408</v>
      </c>
      <c r="L5" s="350"/>
      <c r="M5" s="349" t="s">
        <v>409</v>
      </c>
      <c r="N5" s="350"/>
      <c r="O5" s="349" t="s">
        <v>410</v>
      </c>
      <c r="P5" s="350"/>
      <c r="Q5" s="89"/>
    </row>
    <row r="6" spans="2:17" ht="85.5" customHeight="1" thickBot="1">
      <c r="B6" s="218" t="s">
        <v>114</v>
      </c>
      <c r="C6" s="219" t="s">
        <v>115</v>
      </c>
      <c r="D6" s="219" t="s">
        <v>116</v>
      </c>
      <c r="E6" s="219" t="s">
        <v>117</v>
      </c>
      <c r="F6" s="219" t="s">
        <v>118</v>
      </c>
      <c r="G6" s="219" t="s">
        <v>59</v>
      </c>
      <c r="H6" s="220" t="s">
        <v>119</v>
      </c>
      <c r="I6" s="221">
        <f>100/8</f>
        <v>12.5</v>
      </c>
      <c r="J6" s="222">
        <f>+I6</f>
        <v>12.5</v>
      </c>
      <c r="K6" s="222">
        <f>+L6</f>
        <v>0</v>
      </c>
      <c r="L6" s="222">
        <v>0</v>
      </c>
      <c r="M6" s="222">
        <f>+N6</f>
        <v>0</v>
      </c>
      <c r="N6" s="222">
        <v>0</v>
      </c>
      <c r="O6" s="222">
        <f>+P6</f>
        <v>12.5</v>
      </c>
      <c r="P6" s="222">
        <f>+J6</f>
        <v>12.5</v>
      </c>
      <c r="Q6" s="222"/>
    </row>
    <row r="7" spans="2:17" ht="29.25" customHeight="1" thickBot="1">
      <c r="B7" s="466" t="s">
        <v>114</v>
      </c>
      <c r="C7" s="469" t="s">
        <v>115</v>
      </c>
      <c r="D7" s="469" t="s">
        <v>116</v>
      </c>
      <c r="E7" s="469" t="s">
        <v>117</v>
      </c>
      <c r="F7" s="469" t="s">
        <v>120</v>
      </c>
      <c r="G7" s="219" t="s">
        <v>121</v>
      </c>
      <c r="H7" s="472" t="s">
        <v>122</v>
      </c>
      <c r="I7" s="478">
        <f>+I6</f>
        <v>12.5</v>
      </c>
      <c r="J7" s="223">
        <f>+I7/3</f>
        <v>4.166666666666667</v>
      </c>
      <c r="K7" s="475">
        <f>+L7+L8+L9</f>
        <v>0</v>
      </c>
      <c r="L7" s="223">
        <v>0</v>
      </c>
      <c r="M7" s="475">
        <f>+N7+N8+N9</f>
        <v>0</v>
      </c>
      <c r="N7" s="223">
        <v>0</v>
      </c>
      <c r="O7" s="475">
        <f>+P7+P8+P9</f>
        <v>12.5</v>
      </c>
      <c r="P7" s="223">
        <f>+J7</f>
        <v>4.166666666666667</v>
      </c>
      <c r="Q7" s="222"/>
    </row>
    <row r="8" spans="2:17" ht="36.75" customHeight="1" thickBot="1">
      <c r="B8" s="467"/>
      <c r="C8" s="470"/>
      <c r="D8" s="470"/>
      <c r="E8" s="470"/>
      <c r="F8" s="470"/>
      <c r="G8" s="224" t="s">
        <v>123</v>
      </c>
      <c r="H8" s="473"/>
      <c r="I8" s="479"/>
      <c r="J8" s="223">
        <f>+J7</f>
        <v>4.166666666666667</v>
      </c>
      <c r="K8" s="476"/>
      <c r="L8" s="223">
        <v>0</v>
      </c>
      <c r="M8" s="476"/>
      <c r="N8" s="223">
        <v>0</v>
      </c>
      <c r="O8" s="476"/>
      <c r="P8" s="223">
        <f>+J8</f>
        <v>4.166666666666667</v>
      </c>
      <c r="Q8" s="222"/>
    </row>
    <row r="9" spans="2:17" ht="36.75" customHeight="1" thickBot="1">
      <c r="B9" s="468"/>
      <c r="C9" s="471"/>
      <c r="D9" s="471"/>
      <c r="E9" s="471"/>
      <c r="F9" s="471"/>
      <c r="G9" s="224" t="s">
        <v>124</v>
      </c>
      <c r="H9" s="474"/>
      <c r="I9" s="480"/>
      <c r="J9" s="223">
        <f>+J8</f>
        <v>4.166666666666667</v>
      </c>
      <c r="K9" s="477"/>
      <c r="L9" s="223">
        <v>0</v>
      </c>
      <c r="M9" s="477"/>
      <c r="N9" s="223">
        <v>0</v>
      </c>
      <c r="O9" s="477"/>
      <c r="P9" s="223">
        <f>+J9</f>
        <v>4.166666666666667</v>
      </c>
      <c r="Q9" s="222"/>
    </row>
    <row r="10" spans="2:17" ht="63" customHeight="1" thickBot="1">
      <c r="B10" s="225" t="s">
        <v>125</v>
      </c>
      <c r="C10" s="226" t="s">
        <v>126</v>
      </c>
      <c r="D10" s="226" t="s">
        <v>127</v>
      </c>
      <c r="E10" s="226" t="s">
        <v>128</v>
      </c>
      <c r="F10" s="226" t="s">
        <v>129</v>
      </c>
      <c r="G10" s="226" t="s">
        <v>130</v>
      </c>
      <c r="H10" s="227" t="s">
        <v>131</v>
      </c>
      <c r="I10" s="222">
        <f>+I7</f>
        <v>12.5</v>
      </c>
      <c r="J10" s="222">
        <f aca="true" t="shared" si="0" ref="J10:J15">+I10</f>
        <v>12.5</v>
      </c>
      <c r="K10" s="222">
        <f aca="true" t="shared" si="1" ref="K10:K15">+L10</f>
        <v>0</v>
      </c>
      <c r="L10" s="254">
        <v>0</v>
      </c>
      <c r="M10" s="222">
        <f aca="true" t="shared" si="2" ref="M10:M15">+N10</f>
        <v>0</v>
      </c>
      <c r="N10" s="254">
        <v>0</v>
      </c>
      <c r="O10" s="222">
        <f aca="true" t="shared" si="3" ref="O10:O15">+P10</f>
        <v>0</v>
      </c>
      <c r="P10" s="254">
        <v>0</v>
      </c>
      <c r="Q10" s="222"/>
    </row>
    <row r="11" spans="2:18" ht="63" customHeight="1" thickBot="1">
      <c r="B11" s="225" t="s">
        <v>132</v>
      </c>
      <c r="C11" s="226" t="s">
        <v>133</v>
      </c>
      <c r="D11" s="226" t="s">
        <v>134</v>
      </c>
      <c r="E11" s="226" t="s">
        <v>135</v>
      </c>
      <c r="F11" s="226" t="s">
        <v>136</v>
      </c>
      <c r="G11" s="228" t="s">
        <v>137</v>
      </c>
      <c r="H11" s="227" t="s">
        <v>122</v>
      </c>
      <c r="I11" s="222">
        <f>+I10</f>
        <v>12.5</v>
      </c>
      <c r="J11" s="222">
        <f t="shared" si="0"/>
        <v>12.5</v>
      </c>
      <c r="K11" s="222">
        <f t="shared" si="1"/>
        <v>12.5</v>
      </c>
      <c r="L11" s="222">
        <v>12.5</v>
      </c>
      <c r="M11" s="222">
        <f t="shared" si="2"/>
        <v>12.5</v>
      </c>
      <c r="N11" s="222">
        <v>12.5</v>
      </c>
      <c r="O11" s="222">
        <f t="shared" si="3"/>
        <v>12.5</v>
      </c>
      <c r="P11" s="222">
        <v>12.5</v>
      </c>
      <c r="Q11" s="222"/>
      <c r="R11" s="256" t="s">
        <v>443</v>
      </c>
    </row>
    <row r="12" spans="2:17" ht="74.25" customHeight="1" thickBot="1">
      <c r="B12" s="225" t="s">
        <v>138</v>
      </c>
      <c r="C12" s="226" t="s">
        <v>139</v>
      </c>
      <c r="D12" s="226" t="s">
        <v>140</v>
      </c>
      <c r="E12" s="226" t="s">
        <v>141</v>
      </c>
      <c r="F12" s="226" t="s">
        <v>142</v>
      </c>
      <c r="G12" s="228" t="s">
        <v>137</v>
      </c>
      <c r="H12" s="227" t="s">
        <v>143</v>
      </c>
      <c r="I12" s="222">
        <f>+I11</f>
        <v>12.5</v>
      </c>
      <c r="J12" s="222">
        <f t="shared" si="0"/>
        <v>12.5</v>
      </c>
      <c r="K12" s="222">
        <f>+L12</f>
        <v>12.5</v>
      </c>
      <c r="L12" s="222">
        <v>12.5</v>
      </c>
      <c r="M12" s="222">
        <f>+N12</f>
        <v>12.5</v>
      </c>
      <c r="N12" s="222">
        <v>12.5</v>
      </c>
      <c r="O12" s="222">
        <f>+P12</f>
        <v>12.5</v>
      </c>
      <c r="P12" s="222">
        <v>12.5</v>
      </c>
      <c r="Q12" s="222"/>
    </row>
    <row r="13" spans="2:18" ht="57" thickBot="1">
      <c r="B13" s="229" t="s">
        <v>144</v>
      </c>
      <c r="C13" s="230" t="s">
        <v>145</v>
      </c>
      <c r="D13" s="230" t="s">
        <v>146</v>
      </c>
      <c r="E13" s="230" t="s">
        <v>147</v>
      </c>
      <c r="F13" s="230" t="s">
        <v>148</v>
      </c>
      <c r="G13" s="231" t="s">
        <v>137</v>
      </c>
      <c r="H13" s="232" t="s">
        <v>149</v>
      </c>
      <c r="I13" s="222">
        <f>+I12</f>
        <v>12.5</v>
      </c>
      <c r="J13" s="222">
        <f t="shared" si="0"/>
        <v>12.5</v>
      </c>
      <c r="K13" s="222">
        <f t="shared" si="1"/>
        <v>0</v>
      </c>
      <c r="L13" s="222"/>
      <c r="M13" s="222">
        <f t="shared" si="2"/>
        <v>12.5</v>
      </c>
      <c r="N13" s="222">
        <v>12.5</v>
      </c>
      <c r="O13" s="222">
        <f t="shared" si="3"/>
        <v>12.5</v>
      </c>
      <c r="P13" s="222">
        <v>12.5</v>
      </c>
      <c r="Q13" s="222"/>
      <c r="R13" s="255" t="s">
        <v>444</v>
      </c>
    </row>
    <row r="14" spans="2:17" ht="45.75" thickBot="1">
      <c r="B14" s="225" t="s">
        <v>150</v>
      </c>
      <c r="C14" s="226" t="s">
        <v>151</v>
      </c>
      <c r="D14" s="226" t="s">
        <v>150</v>
      </c>
      <c r="E14" s="226" t="s">
        <v>152</v>
      </c>
      <c r="F14" s="226" t="s">
        <v>152</v>
      </c>
      <c r="G14" s="228" t="s">
        <v>137</v>
      </c>
      <c r="H14" s="227" t="s">
        <v>153</v>
      </c>
      <c r="I14" s="222">
        <f>+I13</f>
        <v>12.5</v>
      </c>
      <c r="J14" s="222">
        <f t="shared" si="0"/>
        <v>12.5</v>
      </c>
      <c r="K14" s="222">
        <f t="shared" si="1"/>
        <v>3.125</v>
      </c>
      <c r="L14" s="222">
        <f>+J14/4</f>
        <v>3.125</v>
      </c>
      <c r="M14" s="222">
        <f t="shared" si="2"/>
        <v>0.78125</v>
      </c>
      <c r="N14" s="222">
        <f>+L14/4</f>
        <v>0.78125</v>
      </c>
      <c r="O14" s="222">
        <f t="shared" si="3"/>
        <v>0.1953125</v>
      </c>
      <c r="P14" s="222">
        <f>+N14/4</f>
        <v>0.1953125</v>
      </c>
      <c r="Q14" s="222"/>
    </row>
    <row r="15" spans="2:17" ht="113.25" thickBot="1">
      <c r="B15" s="233" t="s">
        <v>154</v>
      </c>
      <c r="C15" s="234" t="s">
        <v>155</v>
      </c>
      <c r="D15" s="234" t="s">
        <v>156</v>
      </c>
      <c r="E15" s="234" t="s">
        <v>157</v>
      </c>
      <c r="F15" s="234" t="s">
        <v>158</v>
      </c>
      <c r="G15" s="234" t="s">
        <v>159</v>
      </c>
      <c r="H15" s="235" t="s">
        <v>160</v>
      </c>
      <c r="I15" s="222">
        <f>+I14</f>
        <v>12.5</v>
      </c>
      <c r="J15" s="222">
        <f t="shared" si="0"/>
        <v>12.5</v>
      </c>
      <c r="K15" s="222">
        <f t="shared" si="1"/>
        <v>3.125</v>
      </c>
      <c r="L15" s="222">
        <f>+J15/4</f>
        <v>3.125</v>
      </c>
      <c r="M15" s="222">
        <f t="shared" si="2"/>
        <v>0.78125</v>
      </c>
      <c r="N15" s="222">
        <f>+L15/4</f>
        <v>0.78125</v>
      </c>
      <c r="O15" s="222">
        <f t="shared" si="3"/>
        <v>0.1953125</v>
      </c>
      <c r="P15" s="222">
        <f>+N15/4</f>
        <v>0.1953125</v>
      </c>
      <c r="Q15" s="222"/>
    </row>
    <row r="16" ht="15.75" thickBot="1"/>
    <row r="17" spans="9:17" ht="19.5" thickBot="1">
      <c r="I17" s="179">
        <f aca="true" t="shared" si="4" ref="I17:P17">SUM(I6:I16)</f>
        <v>100</v>
      </c>
      <c r="J17" s="179">
        <f t="shared" si="4"/>
        <v>100</v>
      </c>
      <c r="K17" s="179">
        <f t="shared" si="4"/>
        <v>31.25</v>
      </c>
      <c r="L17" s="180">
        <f t="shared" si="4"/>
        <v>31.25</v>
      </c>
      <c r="M17" s="181">
        <f t="shared" si="4"/>
        <v>39.0625</v>
      </c>
      <c r="N17" s="182">
        <f t="shared" si="4"/>
        <v>39.0625</v>
      </c>
      <c r="O17" s="181">
        <f t="shared" si="4"/>
        <v>62.890625</v>
      </c>
      <c r="P17" s="182">
        <f t="shared" si="4"/>
        <v>62.890625</v>
      </c>
      <c r="Q17" s="179"/>
    </row>
  </sheetData>
  <sheetProtection/>
  <mergeCells count="19">
    <mergeCell ref="K5:L5"/>
    <mergeCell ref="J1:K1"/>
    <mergeCell ref="K7:K9"/>
    <mergeCell ref="M7:M9"/>
    <mergeCell ref="B1:H1"/>
    <mergeCell ref="C2:H2"/>
    <mergeCell ref="C3:H3"/>
    <mergeCell ref="M5:N5"/>
    <mergeCell ref="C4:H4"/>
    <mergeCell ref="J4:Q4"/>
    <mergeCell ref="B7:B9"/>
    <mergeCell ref="C7:C9"/>
    <mergeCell ref="D7:D9"/>
    <mergeCell ref="E7:E9"/>
    <mergeCell ref="F7:F9"/>
    <mergeCell ref="H7:H9"/>
    <mergeCell ref="O7:O9"/>
    <mergeCell ref="I7:I9"/>
    <mergeCell ref="O5:P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INFCONINTERNO</dc:creator>
  <cp:keywords/>
  <dc:description/>
  <cp:lastModifiedBy>CONTROL INTERNO</cp:lastModifiedBy>
  <cp:lastPrinted>2019-01-29T20:41:44Z</cp:lastPrinted>
  <dcterms:created xsi:type="dcterms:W3CDTF">2016-03-22T20:45:20Z</dcterms:created>
  <dcterms:modified xsi:type="dcterms:W3CDTF">2021-01-04T20:57:49Z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