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65" tabRatio="689" activeTab="0"/>
  </bookViews>
  <sheets>
    <sheet name="RESUMEN" sheetId="1" r:id="rId1"/>
    <sheet name="GESTIÓN DEL RIESGO" sheetId="2" r:id="rId2"/>
    <sheet name="RACIONALIZACIÓN TRÁMITES" sheetId="3" r:id="rId3"/>
    <sheet name="RENDICION CUENTAS " sheetId="4" r:id="rId4"/>
    <sheet name="ATENCION AL CIUDADANO" sheetId="5" r:id="rId5"/>
    <sheet name="Mecan Trans y Acc Informacion" sheetId="6" r:id="rId6"/>
    <sheet name="RESPONSABLES" sheetId="7" r:id="rId7"/>
  </sheets>
  <definedNames>
    <definedName name="fijo1">'RENDICION CUENTAS '!$K$11</definedName>
    <definedName name="FIJO10">'ATENCION AL CIUDADANO'!$H$20</definedName>
    <definedName name="FIJO12">'Mecan Trans y Acc Informacion'!$E$10</definedName>
    <definedName name="FIJO13">'Mecan Trans y Acc Informacion'!$I$16</definedName>
    <definedName name="FIJO14">'Mecan Trans y Acc Informacion'!$I$18</definedName>
    <definedName name="FIJO15">'Mecan Trans y Acc Informacion'!$I$21</definedName>
    <definedName name="FIJO2">'RENDICION CUENTAS '!$K$17</definedName>
    <definedName name="FIJO20">'Mecan Trans y Acc Informacion'!$I$7</definedName>
    <definedName name="FIJO3">'RENDICION CUENTAS '!$K$22</definedName>
    <definedName name="FIJO4">'RENDICION CUENTAS '!$K$25</definedName>
    <definedName name="FIJO6">'ATENCION AL CIUDADANO'!$H$8</definedName>
    <definedName name="FIJO7">'ATENCION AL CIUDADANO'!$H$10</definedName>
    <definedName name="FIJO8">'ATENCION AL CIUDADANO'!$H$14</definedName>
    <definedName name="FIJO9">'ATENCION AL CIUDADANO'!$H$18</definedName>
  </definedNames>
  <calcPr fullCalcOnLoad="1"/>
</workbook>
</file>

<file path=xl/comments4.xml><?xml version="1.0" encoding="utf-8"?>
<comments xmlns="http://schemas.openxmlformats.org/spreadsheetml/2006/main">
  <authors>
    <author>Phantom</author>
  </authors>
  <commentList>
    <comment ref="F17" authorId="0">
      <text>
        <r>
          <rPr>
            <b/>
            <sz val="9"/>
            <rFont val="Tahoma"/>
            <family val="2"/>
          </rPr>
          <t>Phantom:</t>
        </r>
        <r>
          <rPr>
            <sz val="9"/>
            <rFont val="Tahoma"/>
            <family val="2"/>
          </rPr>
          <t xml:space="preserve">
¿Cuándo estimas conveniente hacerlo?[ consultar con la rectora. Creería </t>
        </r>
      </text>
    </comment>
  </commentList>
</comments>
</file>

<file path=xl/sharedStrings.xml><?xml version="1.0" encoding="utf-8"?>
<sst xmlns="http://schemas.openxmlformats.org/spreadsheetml/2006/main" count="566" uniqueCount="369">
  <si>
    <t>Subcomponente / procesos</t>
  </si>
  <si>
    <t>Actividades</t>
  </si>
  <si>
    <t>META O PRODUCTO</t>
  </si>
  <si>
    <t>RESPONSABLE</t>
  </si>
  <si>
    <t xml:space="preserve">FORMATO PLAN ANTICORRUPCION Y DE ATENCION AL  CIUDADANO </t>
  </si>
  <si>
    <t>ENTIDAD:</t>
  </si>
  <si>
    <t>VIGENCIA</t>
  </si>
  <si>
    <t>Control Interno</t>
  </si>
  <si>
    <t>Elaborar informe de monitoreo y revisión del mapa de riesgo</t>
  </si>
  <si>
    <t xml:space="preserve">Lideres  de Procesos </t>
  </si>
  <si>
    <t>INSTITUTO NACIONAL DE FORMACION TECNICA PROFESIONAL "INFOTEP"</t>
  </si>
  <si>
    <t>Subcomponente  / proceso 2            Construccion del Mapa de riesgos de Corrupcion</t>
  </si>
  <si>
    <t xml:space="preserve">COMPONENTE </t>
  </si>
  <si>
    <t>Entidad:  Instituto Nacional de Formación Tecnica Profesional de San Andrés y Providencia Islas</t>
  </si>
  <si>
    <t>Sector:  Educación</t>
  </si>
  <si>
    <t>El Instituto Nacional de Formación Técnica Profesional de Sandrés y Providencia, en cumplimiento de lo establecido en la Constitución Política, la ley y demás normas vigentes relacionadas con los procesos de Rendición de Cuentas a la Ciudadanía, durante 2016, contínuamente desarrollará acciones tendientes a informar del desarrollo de su gestión a la ciudaddanía, así como incentivar la participación ciudadana en diferentes escenarios y a través de diferentes medios, tales como; Audiencias Públicas de Rendición de Cuentas, Respuesta a consultas de la ciudadanía, Página en internet, Ferias de servicios, redes sociales, entre otros.</t>
  </si>
  <si>
    <t>ACTIVIDAD</t>
  </si>
  <si>
    <t>MEDIO DE DIVULGACIÓN</t>
  </si>
  <si>
    <t>RECURSOS</t>
  </si>
  <si>
    <t>4 Profesionales</t>
  </si>
  <si>
    <t>Planeación</t>
  </si>
  <si>
    <t>3 profesionales</t>
  </si>
  <si>
    <t>N/A</t>
  </si>
  <si>
    <t>5 profesionales y 1 auxiliar</t>
  </si>
  <si>
    <t>Material de divulgación con la informaciónd de la institución, transporte, equipos, mesas, sillas, etc.</t>
  </si>
  <si>
    <t>8 Profesionales</t>
  </si>
  <si>
    <t>Líderes de procesos</t>
  </si>
  <si>
    <t>Espacio y recursos tecnológicos y audio visuales</t>
  </si>
  <si>
    <t>Dos (2) profesionales y Dos (2) técnicos</t>
  </si>
  <si>
    <t>Internet, computador, puesto de trabajo</t>
  </si>
  <si>
    <t>COMPONENTE   4</t>
  </si>
  <si>
    <t xml:space="preserve">ATENCION AL CIUDADANO </t>
  </si>
  <si>
    <t>Elaborar periódicamente informes de PQRSD para identificar oportunidades de mejora en la prestación de los servicios.</t>
  </si>
  <si>
    <t>Caracterizar a los ciudadanos - usuarios - grupos de interés y revisar la pertinencia de la oferta, canales, mecanismos de información y comunicación empleados por la entidad.</t>
  </si>
  <si>
    <t>1.1</t>
  </si>
  <si>
    <t>2.1</t>
  </si>
  <si>
    <t>3.1</t>
  </si>
  <si>
    <t>4.1</t>
  </si>
  <si>
    <t>5.1</t>
  </si>
  <si>
    <t xml:space="preserve">Verificar y evaluar el seguimiento y control del Mapa de Riesgos de Corrupción </t>
  </si>
  <si>
    <t xml:space="preserve">Informes de evaluación del Mapa de Riesgos </t>
  </si>
  <si>
    <t>1.2</t>
  </si>
  <si>
    <t>2.3</t>
  </si>
  <si>
    <t>3.2</t>
  </si>
  <si>
    <t>Mecanismos para la Transparencia y Acceso a la Información</t>
  </si>
  <si>
    <t xml:space="preserve">ACTIVIDADES </t>
  </si>
  <si>
    <t xml:space="preserve">RESPONSABLE </t>
  </si>
  <si>
    <t xml:space="preserve">Divulgación de datos abiertos. </t>
  </si>
  <si>
    <t xml:space="preserve">Esquema de publicación de información. </t>
  </si>
  <si>
    <t xml:space="preserve">FECHA DE SEGUIMIENTO </t>
  </si>
  <si>
    <t xml:space="preserve">Publicación  Mapa de Riesgos de corrupcion  para  Observaciones de la Comunidad </t>
  </si>
  <si>
    <t>Informes o Actas de Monitoreo y Revisión  por parte de los Dueños de los procesos</t>
  </si>
  <si>
    <t>FECHA DE CONSOLIDACIÓN</t>
  </si>
  <si>
    <t>Vicerectoria Administrativa</t>
  </si>
  <si>
    <t>2.5</t>
  </si>
  <si>
    <t>Establecer indicadores (encuestas) que permitan medir el desempeño de los canales de atención y consolidar estadísticas sobre tiempos de espera, tiempos de atención y cantidad de ciudadanos atendidos</t>
  </si>
  <si>
    <t>Plan de Incentivos Ejecutado</t>
  </si>
  <si>
    <t>3.3.</t>
  </si>
  <si>
    <t>3.4.</t>
  </si>
  <si>
    <t>Promover espacios para fortalecer la cultura de servicio al interior de las entidades.</t>
  </si>
  <si>
    <t xml:space="preserve">Planeación </t>
  </si>
  <si>
    <t>META</t>
  </si>
  <si>
    <t>Personal de atención permanente</t>
  </si>
  <si>
    <t>Tablero de indicadores establecidos</t>
  </si>
  <si>
    <t>Realizar cursos o talleres para fortalecer las competencias de los servidores públicos que atienden directamente a los ciudadanos a través de procesos de cualificación.</t>
  </si>
  <si>
    <t>Establecer un sistema de incentivos monetarios y no monetarios, para destacar el desempeño del personal de carrera administrativa en relación al servicio prestado al ciudadano.</t>
  </si>
  <si>
    <t>Publicar dos veces al año la información mínima de la institución siempre y cuando se presente cambio</t>
  </si>
  <si>
    <t>Un diagnostico publicado de gobierno en línea</t>
  </si>
  <si>
    <t xml:space="preserve">Divulgación de información, adecuación medios electrónicos, lineamientos accesibilidad espacios a discapacitados. </t>
  </si>
  <si>
    <t xml:space="preserve">Publicar en la pagina web. El Indice de Informacion Clasificada y Reservada </t>
  </si>
  <si>
    <t>Realizar dos (2) acciones para promover la cultura del servicio ciudadano</t>
  </si>
  <si>
    <t>Dos talleres o cursos de competencias en atención al ciudadano</t>
  </si>
  <si>
    <t>Un documento de divulgación de datos abiertos</t>
  </si>
  <si>
    <t>SUBCOMPONENTE</t>
  </si>
  <si>
    <t>Página Web</t>
  </si>
  <si>
    <t>Subcomponente 3. Incentivos para motivar la cultura de rendición de cuentas</t>
  </si>
  <si>
    <t>Subcomponente 4. Evaluación y retroalimentación a la gestión institucional</t>
  </si>
  <si>
    <t xml:space="preserve">ESTRATEGIA: RENDICIÓN DE CUENTAS
</t>
  </si>
  <si>
    <t>Subcomponente 2. Diálogo de doble vía con la ciudadanía y sus organizaciones</t>
  </si>
  <si>
    <t>Página Web
Buzones</t>
  </si>
  <si>
    <t>Preguntar a la rectora cuánto recurso le va a asignar.</t>
  </si>
  <si>
    <t>Correos electrónicos, invitaciones físicas, llamadas telefónicas, auditorio, presentación power point de la rendición de cuentas, video beam y portátil, formato de preguntas e inquietudes de la rendición de cuentas y planilla de asistencia al evento.</t>
  </si>
  <si>
    <t>Servidor Web (Hosting), Conectividad, Programas de diseño. - NUEVA PAGINA WEB RESTRUCTURADA.</t>
  </si>
  <si>
    <t>1 Profesional y 1 Técnico</t>
  </si>
  <si>
    <t>Informe de caracterización de usuarios, Página Web, Servidor Web (Hosting)</t>
  </si>
  <si>
    <t xml:space="preserve">Convocatoria realizada
</t>
  </si>
  <si>
    <t>Correo electrónico, encuesta, redes sociales</t>
  </si>
  <si>
    <t>Informe de gestión 2017, Página web, citación presencial, planillas de asistencia, presentación de la rendición de cuenta, video beam, portátil, formato de preguntas e inquietudes de la rendición de cuentas, material de divulgación con la información de la institución, equipos, mesas, sillas, etc.</t>
  </si>
  <si>
    <t>4 profesionales</t>
  </si>
  <si>
    <t>Internet, computador, puesto de trabajo, encuestas de evaluación.</t>
  </si>
  <si>
    <t xml:space="preserve">    </t>
  </si>
  <si>
    <t>$5.000.000,oo</t>
  </si>
  <si>
    <t>$3.000.000,oo</t>
  </si>
  <si>
    <t>$2.000.000,oo</t>
  </si>
  <si>
    <t xml:space="preserve">  </t>
  </si>
  <si>
    <t>Evaluar la Estrategia de Comunicación de Rendición de Cuentas.</t>
  </si>
  <si>
    <t>4.2</t>
  </si>
  <si>
    <t>5.2</t>
  </si>
  <si>
    <t>Publicar la Información mínima establecida en la ley 1712 de 2014 y decreto 103 de 2015</t>
  </si>
  <si>
    <t>Página Web, Carteleras</t>
  </si>
  <si>
    <t>1.3</t>
  </si>
  <si>
    <t>1.4</t>
  </si>
  <si>
    <t>1.5</t>
  </si>
  <si>
    <t>Presencial</t>
  </si>
  <si>
    <t>1 Audiencia pública de rendición</t>
  </si>
  <si>
    <t>Virtual</t>
  </si>
  <si>
    <t>Brindar respuesta a las inquietudes sobre la información expuesta en los espacios de rendición de cuentas</t>
  </si>
  <si>
    <t>Presencial, Virtual</t>
  </si>
  <si>
    <t>Evaluación de la ejecución de los espaciós de rendición de cuentas</t>
  </si>
  <si>
    <t>3.3</t>
  </si>
  <si>
    <t>Presencial, Página Web</t>
  </si>
  <si>
    <t>PLANEACION</t>
  </si>
  <si>
    <t>Subcomponente  1
Estructura administrativa y Direccionamiento estratégico</t>
  </si>
  <si>
    <t>Subcomponente  2
Fortalecimiento de los canales de atención</t>
  </si>
  <si>
    <t>Subcomponente  3
Talento Humano</t>
  </si>
  <si>
    <t>Incentivos definidos</t>
  </si>
  <si>
    <t>Subcomponente  4
Normativo y procedimental</t>
  </si>
  <si>
    <t>Subcomponente   5
Relacionamiento con el ciudadano</t>
  </si>
  <si>
    <t>Realizar la evaluación de la percepción del usuario sobre la atención al ciduadano por parte de la entidad.</t>
  </si>
  <si>
    <t>2.2</t>
  </si>
  <si>
    <t>Evaluación de los Riesgos de Corrupción</t>
  </si>
  <si>
    <t xml:space="preserve">Subcomponente  / proceso 1                                            Seguimiento </t>
  </si>
  <si>
    <t>Presentación de las actas y asistencia</t>
  </si>
  <si>
    <t>Formato para identificar el impacto</t>
  </si>
  <si>
    <t>Matriz de riesgo inherente</t>
  </si>
  <si>
    <t>Valoración de controles</t>
  </si>
  <si>
    <t>Matriz de riesgo residual</t>
  </si>
  <si>
    <t>Convocar a los grupos interés para participar en consultas, dialogos o evaluación de la gestión institucional</t>
  </si>
  <si>
    <t>Evaluación de la estrategia de rendición de cuentas</t>
  </si>
  <si>
    <t>Subcomponente 1. Lineamientos de Transparencia Activa</t>
  </si>
  <si>
    <t>Publicación mínima de la información establecida en la Ley 1712 de 2014</t>
  </si>
  <si>
    <t>Pagina Web actualizada según lineamientos Ley 1712 de 2014.</t>
  </si>
  <si>
    <t>PLANEACIÓN - VICERECTORIA ADMINISTRATVA Y FINANCIERA</t>
  </si>
  <si>
    <t>Socializar entre los líderes de procesos acerca de la información que deben publicar en la página y la periodicidad</t>
  </si>
  <si>
    <t>Información publicada de cada proceso</t>
  </si>
  <si>
    <t>PLANEACIÓN - VICERECTORIA ADMINISTRATVA Y FINANCIERA- VICERECTORIA ACADÉMICA</t>
  </si>
  <si>
    <t>Publicación de los planes  e informes requeridos al cierre de año, cada 31 de enero del año siguiente</t>
  </si>
  <si>
    <t>Realizar los registros de los contratos del SECOP II</t>
  </si>
  <si>
    <t>Actualizar en un 100% las hojas de vida de funcionarios y contratistas en el SIGEP</t>
  </si>
  <si>
    <t>VICERECTORIA ADMINISTRATIVA Y FINANCIERA</t>
  </si>
  <si>
    <t>Actualizar en un 50% los contratos en el SECOP II</t>
  </si>
  <si>
    <t>VICERECTORIA ACADÉMICA Y SISTEMAS</t>
  </si>
  <si>
    <t>META Y PRODUCTO</t>
  </si>
  <si>
    <t>INDICADORES</t>
  </si>
  <si>
    <t># de hojas de vidas actualizadas</t>
  </si>
  <si>
    <t>% del diagnostico publicado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</si>
  <si>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</si>
  <si>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</si>
  <si>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</si>
  <si>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</si>
  <si>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</si>
  <si>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</si>
  <si>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</si>
  <si>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</si>
  <si>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</si>
  <si>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</si>
  <si>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 xml:space="preserve">Reglamentar los derechos de petición verbal </t>
  </si>
  <si>
    <t>Elaborar acta o resolución administrativa acerca de los costos de reproducción</t>
  </si>
  <si>
    <t>Resolución o procedimiento</t>
  </si>
  <si>
    <t>Resolución aprobada</t>
  </si>
  <si>
    <t xml:space="preserve"> # de publicaciones reales/ # de publicaciones requeridas por ley </t>
  </si>
  <si>
    <t xml:space="preserve"># de canales de información ejecutados/ # de canales de información planeados </t>
  </si>
  <si>
    <t># de socializaciones realizadas / # de socializaciones planeadas</t>
  </si>
  <si>
    <t xml:space="preserve"># de planes e informes publicados/ # de planes e informes planeados para su publicación </t>
  </si>
  <si>
    <t xml:space="preserve"># de contratos registrados/ # de contratos vigentes  </t>
  </si>
  <si>
    <t xml:space="preserve"> # publicaciones realizadas/ #  publicaciones planeadas </t>
  </si>
  <si>
    <t>Resolución o procedimiento aprobada y publicada</t>
  </si>
  <si>
    <t>Subcomponente 3. Elaboración de los instrumentos de gestión de la Información</t>
  </si>
  <si>
    <t>3.1.</t>
  </si>
  <si>
    <t>Realizar inventario de activos de la institución</t>
  </si>
  <si>
    <t>Inventario de Activos</t>
  </si>
  <si>
    <t xml:space="preserve">Realizar la definición de información clasificada y reservada. </t>
  </si>
  <si>
    <t>3.2.</t>
  </si>
  <si>
    <t>Inventario de activos</t>
  </si>
  <si>
    <t>Documento esquema</t>
  </si>
  <si>
    <t>Documento índica de información clasificada</t>
  </si>
  <si>
    <t>Subcomponente 4. Criterio diferencial de accesibilidad</t>
  </si>
  <si>
    <t>4.2.</t>
  </si>
  <si>
    <t>Informe</t>
  </si>
  <si>
    <t>4.3.</t>
  </si>
  <si>
    <t>4.4.</t>
  </si>
  <si>
    <t>Subcomponente 1. Información de la calidad y lenguaje comprensible</t>
  </si>
  <si>
    <t xml:space="preserve">CONTROL INTERNO </t>
  </si>
  <si>
    <t>Subcomponente 2. Lineamientos de Transparencia Pasiva</t>
  </si>
  <si>
    <t/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</si>
  <si>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</si>
  <si>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</si>
  <si>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</si>
  <si>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</si>
  <si>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</si>
  <si>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</si>
  <si>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</si>
  <si>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</si>
  <si>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</si>
  <si>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Tipo racionalización</t>
  </si>
  <si>
    <t>Acciones racionalización</t>
  </si>
  <si>
    <t>Fecha final racionalización</t>
  </si>
  <si>
    <t>Responsable</t>
  </si>
  <si>
    <t>Educación</t>
  </si>
  <si>
    <t>Plantilla Único - Hijo</t>
  </si>
  <si>
    <t>Trámites actualizados en el SUIT</t>
  </si>
  <si>
    <t>PLANEACIÓN</t>
  </si>
  <si>
    <t>Informe de rendición de cuentas del INFOTEP publicado</t>
  </si>
  <si>
    <t>Documento de caracterización de usuarios publicado en la página web</t>
  </si>
  <si>
    <t>"Diseño y divulgación de la información sobre la cual se va a rendir cuentas en cada espacio, a través de la web, boletines, correos, carteleras y demás medios acorde con la caracterización de usuarios, para los diferentes espacios habilitados para rendir cuentas de la gestión de la Institución.</t>
  </si>
  <si>
    <t>Internet, puesto de trabajo, computador, video beam, auditorío, página web, micrófono, listas de asistencia,etc.</t>
  </si>
  <si>
    <t>Página Web, Correo Electrónico</t>
  </si>
  <si>
    <t>12 profesionales</t>
  </si>
  <si>
    <t>Recursos tecnológicos y página web</t>
  </si>
  <si>
    <t>1 técnico y 1 profesional</t>
  </si>
  <si>
    <t>Informe de construcción de los espacio de rendición de cuentas</t>
  </si>
  <si>
    <t>Información publicada en el link de transparencia de la página web del INFOTEP</t>
  </si>
  <si>
    <t>Página Web del INFOTEP actualizada</t>
  </si>
  <si>
    <t>1 ejercicio de Rendición de cuentas académico realizado</t>
  </si>
  <si>
    <t>1 capacitación durante la vigencia realizada</t>
  </si>
  <si>
    <t>2.4.</t>
  </si>
  <si>
    <t>Carteleras institucionales</t>
  </si>
  <si>
    <t>1 Informe sobre respuestas a todas las inquietudes planteadas por los grupos de interes en los diferentes espacios de dialogo</t>
  </si>
  <si>
    <t>1 informe de la evaluación por espacio de rendición de cuentas</t>
  </si>
  <si>
    <t>1 informe general de la Evaluación de la estrategia de rendición de cuentas</t>
  </si>
  <si>
    <t>Registrar y mantener actualizada la información acerca de los trámites y servicios de la entidad en el SUIT</t>
  </si>
  <si>
    <t>número de trámites actualizados / número de trámites inscritos</t>
  </si>
  <si>
    <t xml:space="preserve">Publicar en la pagina web El Esquema de publicacion </t>
  </si>
  <si>
    <t xml:space="preserve">Elaborar informe de solicitudes de acceso de la información, que contenga número solicitudes recibidas, número solicitudes trasladas a otra institución, tiempo de respuesta a cada solicitud, número de solicitudes negadas acceso de información). </t>
  </si>
  <si>
    <t>Informe de solicitudes de acceso de la información</t>
  </si>
  <si>
    <t xml:space="preserve">Realizar una (1) rendición de cuentas a los egresados </t>
  </si>
  <si>
    <t>1 ejercicio de Rendición de cuentas egresados realizado</t>
  </si>
  <si>
    <t>1 informe en el que se analicen asistencia a los espacios dialogo frente a la estrategia comunicativa utilizada para el mismo</t>
  </si>
  <si>
    <t>Implementación de las actividades del manual de riesgos.</t>
  </si>
  <si>
    <t>Informe de seguimiento de la política de administración del riesgos.</t>
  </si>
  <si>
    <t>Diseñar, implementar y adoptar por resolución la evaluación / encuesta de percepción y/o medición de satisfacción del usuario</t>
  </si>
  <si>
    <t>Registrar y actualizar las hojas de vida de los funcionarios y contratistas en el SIGEP</t>
  </si>
  <si>
    <r>
      <t>Publica</t>
    </r>
    <r>
      <rPr>
        <sz val="10"/>
        <color indexed="10"/>
        <rFont val="Calibri"/>
        <family val="2"/>
      </rPr>
      <t>r</t>
    </r>
    <r>
      <rPr>
        <sz val="10"/>
        <color indexed="8"/>
        <rFont val="Calibri"/>
        <family val="2"/>
      </rPr>
      <t xml:space="preserve"> información mínima obligatoria de procedimientos, servicios y funcionamiento. </t>
    </r>
  </si>
  <si>
    <t>Socializar al interior de la Entidad y con la ciudadanía el Mapa de Riesgos y retroalimentar a traves de sus observaciones y sugerencias</t>
  </si>
  <si>
    <t>Realizar una (1) rendición de cuentas de las áreas misionales</t>
  </si>
  <si>
    <t>Capacitar a los servidores públicos y contratistas acerca de la rendición de cuentas a nivel interno.</t>
  </si>
  <si>
    <t>Sensibilizar  e invitar a los  grupos de interes y de valor  hacia la cultura de rendición de cuentas y a participar en estos espacios.</t>
  </si>
  <si>
    <t>1 sensibilización  durante la vigencia / invitación a  los grupos de interés a participar de los espacios de rendición de cuentas (debe ser de forma constante)</t>
  </si>
  <si>
    <t>Publicar la evaluación de la estrategia de rendición de cuentas 2018</t>
  </si>
  <si>
    <t xml:space="preserve">Capacitación en las normas NTC 6047 </t>
  </si>
  <si>
    <t xml:space="preserve">Una Capacitación de NTC 6047 </t>
  </si>
  <si>
    <t>Actualizar el plan de implementación de instrumentos y herramientas para garantizar la accesibilidad a la páginas web   de INFOTEP (Implementación de la NTC 5854 y Convertic).</t>
  </si>
  <si>
    <t>Capacitar en forma permanente al responsable de  la atención al ciudadano</t>
  </si>
  <si>
    <t xml:space="preserve">
Realizar seguimiento para la mejora continua de la herramienta para el manejo y control del servicio prestado al ciudadano</t>
  </si>
  <si>
    <t>Vicerectoria Administrativa y Financiera</t>
  </si>
  <si>
    <t>Herramienta de atencion al ciudadano  en funcionamiento con mejoras</t>
  </si>
  <si>
    <t>Plan de Implementación actualizado</t>
  </si>
  <si>
    <t>Ejecutar el Plan de Incentivos de la Institución</t>
  </si>
  <si>
    <t>Documento de Caracterización de ciudadanos</t>
  </si>
  <si>
    <t>Publicar la evaluación de la estrategia de rendición de cuentas 2017</t>
  </si>
  <si>
    <t>Realizar la caracterización de usuarios de otros grupos de valor</t>
  </si>
  <si>
    <t>Realizar audiencia pública de resultados de la gestión año 2018</t>
  </si>
  <si>
    <t>Vicerectoría Administrativa y Financiera</t>
  </si>
  <si>
    <t>Divulgar y ejecutar la política de protección de datos personales.</t>
  </si>
  <si>
    <t>Diseño del Plan para el cumplimiento de la estrategia Gobierno Digital</t>
  </si>
  <si>
    <t>FORMATO PLAN GESTION DEL RIESGO DE CORRUPCIÓN</t>
  </si>
  <si>
    <t>INSTITUTO NACIONAL DE FORMACIÓN TÉCNICA PROFESIONAL "INFOTEP"</t>
  </si>
  <si>
    <t xml:space="preserve">GESTIÓN DEL RIESGO </t>
  </si>
  <si>
    <t xml:space="preserve">Subcomponente  / proceso 1                                                    Política de Administración del Riesgos </t>
  </si>
  <si>
    <t>Subcomponente  / proceso 1                                       Consulta  y  Divulgación</t>
  </si>
  <si>
    <t>Mapa de Riesgos socializado, retroalimentado  y Publicado en Página Web.</t>
  </si>
  <si>
    <t>Subcomponente  / proceso 1                                      Monitoreo  y  Revisión</t>
  </si>
  <si>
    <t>Mantener actualizada la página web de la institución</t>
  </si>
  <si>
    <t>Todos los Procesos</t>
  </si>
  <si>
    <t xml:space="preserve">Control Interno </t>
  </si>
  <si>
    <t>Vicerrectoría Administrativa y Financiera y Vicerrectoría Acádemica</t>
  </si>
  <si>
    <t>Planeación -  Vicerrectoría Administrativa y Financiera</t>
  </si>
  <si>
    <t>Inscrito</t>
  </si>
  <si>
    <t>Vicerrectoría administrativa y financiera</t>
  </si>
  <si>
    <t>Reducción de pasos (momentos) para el ciudadano</t>
  </si>
  <si>
    <t xml:space="preserve">El ciudadano con esta mejora se evitará el tener que acercarse dos veces a la entidad; (una vez para reclamar el formulario y otra para entregarlo junto con los soportes) y lo hará una única vez, lo cual le disminuirá pasos y costos para realizar el trámite </t>
  </si>
  <si>
    <t>Inscripción aspirantes a programas de pregrados</t>
  </si>
  <si>
    <t>7872</t>
  </si>
  <si>
    <t>Fecha
inicio</t>
  </si>
  <si>
    <t>Beneficio al ciudadano o entidad</t>
  </si>
  <si>
    <t>Municipio:</t>
  </si>
  <si>
    <t>Archipiélago de San Andrés, Providencia y Santa Catalina</t>
  </si>
  <si>
    <t>Departamento:</t>
  </si>
  <si>
    <t>Año vigencia:</t>
  </si>
  <si>
    <t>Sector administrativo:</t>
  </si>
  <si>
    <t>Nacional</t>
  </si>
  <si>
    <t>Orden:</t>
  </si>
  <si>
    <t xml:space="preserve">INSTITUTO NACIONAL DE FORMACIÓN TÉCNICA PROFESIONAL DEL </t>
  </si>
  <si>
    <t>Nombre de la entidad:</t>
  </si>
  <si>
    <t>FORMATO DE RACIONALIZACIÓN DE TRÁMITES</t>
  </si>
  <si>
    <t>SAN ANDRÉS</t>
  </si>
  <si>
    <t>Sistemas</t>
  </si>
  <si>
    <t>Vicerrectoria Administrativa y Financiera</t>
  </si>
  <si>
    <t>El ciudadano para realizar el trámite de inscripción se acerca a la institución,a realizar el proceso en admisiones, donde recibe información acerca de los requisitos de inscripción</t>
  </si>
  <si>
    <t>ENERO 30 DE 2019</t>
  </si>
  <si>
    <t>Socialización del Manual de Riesgos</t>
  </si>
  <si>
    <t xml:space="preserve">Seguimiento a la Política de Riesgos </t>
  </si>
  <si>
    <t>Identificación de los riesgos de corrupción, acorde con la último seguimiento</t>
  </si>
  <si>
    <t>Identificación en la Matriz de Riesgos de Corrupción, acorde con los encontrados en cada proceso</t>
  </si>
  <si>
    <t>Matriz de riesgos de corrupción diligencia</t>
  </si>
  <si>
    <t>PERIODICIDAD</t>
  </si>
  <si>
    <t>UNA VEZ AL AÑO</t>
  </si>
  <si>
    <t>CUATRIMESTRAL</t>
  </si>
  <si>
    <t>TRIMESTRAL</t>
  </si>
  <si>
    <t>PERMANENTE</t>
  </si>
  <si>
    <t>Los líderes responsables de publicar información - Sistemas</t>
  </si>
  <si>
    <t>ANUAL</t>
  </si>
  <si>
    <t>4 Publicaciones que evidencien la gestión interna</t>
  </si>
  <si>
    <t>Realizar como mínimo uatro (4) publicaciones en las carteleras institucionales los avances en la gestión interna</t>
  </si>
  <si>
    <t>SEMESTRAL</t>
  </si>
  <si>
    <t>Extensión, Rectoría, Planeación</t>
  </si>
  <si>
    <t>Vicerrectoría Académica, Rectoria, Planeación</t>
  </si>
  <si>
    <t>Realizar tres (3) conversatorios:                                     1. Funcionarios: Como aporto yo a la ciudadania y como podriamos mejorar.
2. Contratistas: Desde mi trabajo aporto al Plan de Desarrollo Institucional?
3. Docentes y Catedráticos: Como me ven mis estudiantes y cual es el impacto que causo en ellos</t>
  </si>
  <si>
    <t>Conversatorios Temáticos</t>
  </si>
  <si>
    <t xml:space="preserve">Rectoria </t>
  </si>
  <si>
    <t>Evaluar la estrategia de rendición de cuentas de cada evento 2019</t>
  </si>
  <si>
    <t>ACTIVIDADES</t>
  </si>
  <si>
    <t>FECHA DE CONSOLIDACIÓN ENERO 30 DE 2019</t>
  </si>
  <si>
    <t>Cada vez que se preste la atención</t>
  </si>
  <si>
    <t xml:space="preserve">Talento Humano </t>
  </si>
  <si>
    <t>Realizar 4 informes de PQRSD</t>
  </si>
  <si>
    <t xml:space="preserve">TRIMESTRAL </t>
  </si>
  <si>
    <t xml:space="preserve">Política de Protección de Datos divulgada y apropiada </t>
  </si>
  <si>
    <t xml:space="preserve">Informe de ka evaluación de percepción </t>
  </si>
  <si>
    <t>Informes de medición de satisfacción del usuario de las áreas  Académica, Bienestar, Investigación</t>
  </si>
  <si>
    <t>Realizar dos socializaciones anuales</t>
  </si>
  <si>
    <t>TALENTO HUMANO</t>
  </si>
  <si>
    <t>TODOS LOS PROCESOS - SISTEMAS</t>
  </si>
  <si>
    <t>Página web con los criterios de accesibilidad, capacitación al encargado de atención al ciudadano en saludos en lengua de señas</t>
  </si>
  <si>
    <t>página web actualizada con los criterios de accesibilidad
Funcionario Capacitado</t>
  </si>
  <si>
    <t>SISTEMAS 
TALENTO HUMANO</t>
  </si>
  <si>
    <t xml:space="preserve">Administrativa </t>
  </si>
  <si>
    <t>Actualmente el ciudadano debe acercarse a la institución, para recibir el formulario de inscripción en físico, así como sus requisitos, la mejora a implementar busca que los aspirantes ingresen a la página Web institucional, haciendo clic en el Botón de Inscripción, hagan el proceso en línea (no es necesario imprimir el formato) y recolecten la documentación, de esta manera sólo se acerque una vez a la institución para radicar en ventanilla única los mismos.</t>
  </si>
  <si>
    <t xml:space="preserve">Avance Actividad Especifica ESPERADO </t>
  </si>
  <si>
    <t xml:space="preserve">Por Subcomponente </t>
  </si>
  <si>
    <t>OBSERVACIONES OCI</t>
  </si>
  <si>
    <t>INFORME SEGUIMIENTO OFICINA DE CONTROL INTERNO</t>
  </si>
  <si>
    <t>AGOSTO 30 DE 2019</t>
  </si>
  <si>
    <t>DICIEMBRE 31 DE 2019</t>
  </si>
  <si>
    <t>ABRIL 30 DE 2019</t>
  </si>
  <si>
    <t xml:space="preserve">SEGUIMIENTO OFICINA DE CONTROL INTERNO </t>
  </si>
  <si>
    <t>SUMA</t>
  </si>
  <si>
    <t>1.9,</t>
  </si>
  <si>
    <t>TOTAL</t>
  </si>
  <si>
    <t>????</t>
  </si>
  <si>
    <t>SEGUIMIENTO OFICINA CONTROL INTERNO</t>
  </si>
  <si>
    <t xml:space="preserve">INFORME CONSOLIDADO DE SEGUIMIENTO PLAN ANTICORRUPCION Y ATENCION AL CIUDADANO </t>
  </si>
  <si>
    <t>OFICINA DE CONTROL INTERNO-                          ANDRES  AVELINO   MEZA   VILLARREAL                        ASESOR DE CONTROL INTERNO</t>
  </si>
  <si>
    <t>OBSERVACIONES</t>
  </si>
  <si>
    <t>Parcial</t>
  </si>
  <si>
    <t>Acumulado (Promedio)</t>
  </si>
  <si>
    <t xml:space="preserve">Ver Observaciones y recomendaciones en cada componente </t>
  </si>
  <si>
    <t>ESTADO DEL AVANCE   AÑO 2019</t>
  </si>
  <si>
    <t>LIDERES DE PROCESO</t>
  </si>
  <si>
    <t>CONTROL INTERNO</t>
  </si>
  <si>
    <t>Coordinacion Académica, Bienestar e investigación</t>
  </si>
  <si>
    <r>
      <t xml:space="preserve">PLANEACIÓN - </t>
    </r>
    <r>
      <rPr>
        <b/>
        <sz val="12"/>
        <color indexed="8"/>
        <rFont val="Calibri"/>
        <family val="2"/>
      </rPr>
      <t>VICERECTORIA ADMINISTRATVA Y FINANCIERA</t>
    </r>
    <r>
      <rPr>
        <b/>
        <sz val="11"/>
        <color indexed="8"/>
        <rFont val="Calibri"/>
        <family val="2"/>
      </rPr>
      <t>- VICERECTORIA ACADÉMICA</t>
    </r>
  </si>
  <si>
    <t xml:space="preserve">Aunque se reporta avance en este sentido  en el SUIT -  se presento observacion por parte de control interno, relacioando con actividades de racionalizacion cumplidas en vigencias anteriores. </t>
  </si>
  <si>
    <t xml:space="preserve">Se publica en cartelera - informacion relacionada con la gestion institucional </t>
  </si>
  <si>
    <t xml:space="preserve">No se cuenta con informacion (soportes de evaluacion y tabulacion de la misma) </t>
  </si>
  <si>
    <t xml:space="preserve">No se evidenciaro la existencia del manual de riesgos- Sin embargo se avanzo con  la adopcion de la politica de administracion de riesgos </t>
  </si>
  <si>
    <t>Aunque se realizo un avance de caracterizacion por parte de bienestar universitario de estudiantes - la misma no se encuentra consolidada  y publicada en pagina web</t>
  </si>
  <si>
    <t>Pendiente</t>
  </si>
  <si>
    <t>Dentro de los procesos de planificacion e informe de actividades academica las acta direccion y la rectoria - presentaron informes de avance de la gestion y de los planes en ejecucion</t>
  </si>
  <si>
    <t>A la fecha de cierre del presente informe no se conocio documento o evidencia de ejecucion</t>
  </si>
  <si>
    <t>No se evidencio soprote de cumplimiento</t>
  </si>
  <si>
    <t>Se realizo convocatoria  a los diferentes espacios durante la vigencia 2019</t>
  </si>
  <si>
    <t xml:space="preserve">No se presentaron inquietudes sobre la informacion expuesta en los espacios de rendicion de cuentaas </t>
  </si>
  <si>
    <t>Durante la vigencia - se realizo acompañamiento por parte de la profesional de calidad en el manejo de PQRS, asi como al cierre del año 2019- se inicio el proceso de capacitacion de la herramienta en linea para PQRS</t>
  </si>
  <si>
    <t>Durante la vigenciia se contrato apoyo para la actualizacion de la pagina web- logrando mejorar los estandares y cumplimiento de las normas de Mintic.</t>
  </si>
  <si>
    <t>No se avanzo en el instrumento</t>
  </si>
  <si>
    <t>Aunque no esta establecido el plan de incentivos y socializado, se evidencio acciones que incentivan al funcionario como son- celebracion de cumpleaños, permisos, reconocimientos entre otros.</t>
  </si>
  <si>
    <t>No se avanzo en esta actividad</t>
  </si>
  <si>
    <t xml:space="preserve">Se avanzo en caracterizar a los estudiantes po rparte de bienestar universitarios - sin embargo esta informacion no se consolido con el fin de revisar la pertinencia de la oferta -  se tiene previsto realizar un nuevo diagnostico  o estudio de mercado - toda vez que el existente es del año 2017. 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</si>
</sst>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_-* #,##0.0\ _€_-;\-* #,##0.0\ _€_-;_-* &quot;-&quot;??\ _€_-;_-@_-"/>
    <numFmt numFmtId="193" formatCode="_-* #,##0\ _€_-;\-* #,##0\ _€_-;_-* &quot;-&quot;??\ _€_-;_-@_-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[$-240A]dddd\,\ dd&quot; de &quot;mmmm&quot; de &quot;yyyy"/>
    <numFmt numFmtId="197" formatCode="[$-240A]hh:mm:ss\ AM/PM"/>
    <numFmt numFmtId="198" formatCode="&quot;$&quot;\ #,##0.00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 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Calibri"/>
      <family val="2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2"/>
      <color indexed="59"/>
      <name val="SansSerif"/>
      <family val="0"/>
    </font>
    <font>
      <b/>
      <sz val="12"/>
      <color indexed="8"/>
      <name val="SansSerif"/>
      <family val="0"/>
    </font>
    <font>
      <b/>
      <sz val="6"/>
      <name val="Bookman Old Style"/>
      <family val="1"/>
    </font>
    <font>
      <sz val="6"/>
      <name val="Bookman Old Style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Calibri  "/>
      <family val="0"/>
    </font>
    <font>
      <b/>
      <sz val="11"/>
      <name val="Calibri  "/>
      <family val="0"/>
    </font>
    <font>
      <b/>
      <i/>
      <sz val="11"/>
      <name val="Calibri  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Bookman Old Style"/>
      <family val="1"/>
    </font>
    <font>
      <b/>
      <sz val="6"/>
      <name val="Calibri"/>
      <family val="2"/>
    </font>
    <font>
      <b/>
      <sz val="12"/>
      <color indexed="10"/>
      <name val="Calibri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Calibri  "/>
      <family val="0"/>
    </font>
    <font>
      <b/>
      <sz val="12"/>
      <color indexed="10"/>
      <name val="Calibri  "/>
      <family val="0"/>
    </font>
    <font>
      <b/>
      <i/>
      <sz val="11"/>
      <color indexed="10"/>
      <name val="Calibri  "/>
      <family val="0"/>
    </font>
    <font>
      <b/>
      <i/>
      <sz val="11"/>
      <color indexed="8"/>
      <name val="Calibri  "/>
      <family val="0"/>
    </font>
    <font>
      <b/>
      <sz val="16"/>
      <name val="Calibri"/>
      <family val="2"/>
    </font>
    <font>
      <b/>
      <sz val="12"/>
      <color indexed="30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6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 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</font>
    <font>
      <sz val="6"/>
      <color theme="1"/>
      <name val="Bookman Old Style"/>
      <family val="1"/>
    </font>
    <font>
      <b/>
      <sz val="12"/>
      <color rgb="FFFF0000"/>
      <name val="Calibri"/>
      <family val="2"/>
    </font>
    <font>
      <b/>
      <sz val="16"/>
      <color rgb="FFFF0000"/>
      <name val="Arial"/>
      <family val="2"/>
    </font>
    <font>
      <b/>
      <sz val="11"/>
      <color rgb="FFFF0000"/>
      <name val="Calibri  "/>
      <family val="0"/>
    </font>
    <font>
      <b/>
      <sz val="12"/>
      <color rgb="FFFF0000"/>
      <name val="Calibri  "/>
      <family val="0"/>
    </font>
    <font>
      <b/>
      <i/>
      <sz val="11"/>
      <color rgb="FFFF0000"/>
      <name val="Calibri  "/>
      <family val="0"/>
    </font>
    <font>
      <b/>
      <i/>
      <sz val="11"/>
      <color theme="1"/>
      <name val="Calibri  "/>
      <family val="0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0"/>
      <name val="Calibri"/>
      <family val="2"/>
    </font>
    <font>
      <b/>
      <sz val="9"/>
      <color theme="1"/>
      <name val="Calibri"/>
      <family val="2"/>
    </font>
    <font>
      <b/>
      <sz val="18"/>
      <color rgb="FFFF0000"/>
      <name val="Arial"/>
      <family val="2"/>
    </font>
    <font>
      <sz val="8"/>
      <color theme="1"/>
      <name val="Calibri"/>
      <family val="2"/>
    </font>
    <font>
      <b/>
      <sz val="11"/>
      <color theme="1"/>
      <name val="Calibri  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1" fillId="29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6" fillId="21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80" fillId="0" borderId="8" applyNumberFormat="0" applyFill="0" applyAlignment="0" applyProtection="0"/>
    <xf numFmtId="0" fontId="91" fillId="0" borderId="9" applyNumberFormat="0" applyFill="0" applyAlignment="0" applyProtection="0"/>
  </cellStyleXfs>
  <cellXfs count="49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13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center" vertical="center"/>
    </xf>
    <xf numFmtId="0" fontId="9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6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17" fontId="2" fillId="0" borderId="18" xfId="0" applyNumberFormat="1" applyFont="1" applyFill="1" applyBorder="1" applyAlignment="1">
      <alignment horizontal="center" vertical="center" wrapText="1"/>
    </xf>
    <xf numFmtId="0" fontId="47" fillId="15" borderId="19" xfId="0" applyFont="1" applyFill="1" applyBorder="1" applyAlignment="1">
      <alignment horizontal="center" vertical="center" wrapText="1"/>
    </xf>
    <xf numFmtId="0" fontId="48" fillId="15" borderId="20" xfId="0" applyFont="1" applyFill="1" applyBorder="1" applyAlignment="1">
      <alignment horizontal="center" vertical="center" wrapText="1"/>
    </xf>
    <xf numFmtId="0" fontId="48" fillId="15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vertical="center" wrapText="1"/>
    </xf>
    <xf numFmtId="0" fontId="5" fillId="0" borderId="0" xfId="56">
      <alignment/>
      <protection/>
    </xf>
    <xf numFmtId="0" fontId="11" fillId="33" borderId="23" xfId="56" applyFont="1" applyFill="1" applyBorder="1" applyAlignment="1" applyProtection="1">
      <alignment horizontal="left" vertical="center" wrapText="1"/>
      <protection/>
    </xf>
    <xf numFmtId="0" fontId="12" fillId="33" borderId="23" xfId="56" applyFont="1" applyFill="1" applyBorder="1" applyAlignment="1" applyProtection="1">
      <alignment horizontal="center" vertical="center" wrapText="1"/>
      <protection/>
    </xf>
    <xf numFmtId="0" fontId="11" fillId="33" borderId="0" xfId="56" applyFont="1" applyFill="1" applyBorder="1" applyAlignment="1" applyProtection="1">
      <alignment horizontal="left" vertical="top" wrapText="1"/>
      <protection/>
    </xf>
    <xf numFmtId="0" fontId="13" fillId="33" borderId="0" xfId="56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14" fontId="11" fillId="33" borderId="23" xfId="56" applyNumberFormat="1" applyFont="1" applyFill="1" applyBorder="1" applyAlignment="1" applyProtection="1">
      <alignment horizontal="center" vertical="center" wrapText="1"/>
      <protection/>
    </xf>
    <xf numFmtId="4" fontId="94" fillId="35" borderId="16" xfId="49" applyNumberFormat="1" applyFont="1" applyFill="1" applyBorder="1" applyAlignment="1">
      <alignment horizontal="center" vertical="center" wrapText="1"/>
    </xf>
    <xf numFmtId="4" fontId="91" fillId="36" borderId="16" xfId="0" applyNumberFormat="1" applyFont="1" applyFill="1" applyBorder="1" applyAlignment="1">
      <alignment horizontal="center"/>
    </xf>
    <xf numFmtId="4" fontId="91" fillId="37" borderId="1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35" borderId="22" xfId="0" applyFont="1" applyFill="1" applyBorder="1" applyAlignment="1">
      <alignment vertical="center" wrapText="1"/>
    </xf>
    <xf numFmtId="0" fontId="5" fillId="35" borderId="22" xfId="0" applyFont="1" applyFill="1" applyBorder="1" applyAlignment="1">
      <alignment horizontal="center" vertical="center"/>
    </xf>
    <xf numFmtId="0" fontId="44" fillId="35" borderId="25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vertical="center"/>
    </xf>
    <xf numFmtId="0" fontId="6" fillId="17" borderId="12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44" fillId="17" borderId="18" xfId="0" applyFont="1" applyFill="1" applyBorder="1" applyAlignment="1">
      <alignment vertical="center"/>
    </xf>
    <xf numFmtId="4" fontId="94" fillId="17" borderId="26" xfId="49" applyNumberFormat="1" applyFont="1" applyFill="1" applyBorder="1" applyAlignment="1">
      <alignment horizontal="center" vertical="center" wrapText="1"/>
    </xf>
    <xf numFmtId="4" fontId="94" fillId="17" borderId="27" xfId="49" applyNumberFormat="1" applyFont="1" applyFill="1" applyBorder="1" applyAlignment="1">
      <alignment horizontal="center" vertical="center" wrapText="1"/>
    </xf>
    <xf numFmtId="4" fontId="95" fillId="17" borderId="21" xfId="49" applyNumberFormat="1" applyFont="1" applyFill="1" applyBorder="1" applyAlignment="1">
      <alignment horizontal="center" vertical="center" wrapText="1"/>
    </xf>
    <xf numFmtId="4" fontId="96" fillId="17" borderId="27" xfId="49" applyNumberFormat="1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44" fillId="13" borderId="18" xfId="0" applyFont="1" applyFill="1" applyBorder="1" applyAlignment="1">
      <alignment vertical="center"/>
    </xf>
    <xf numFmtId="4" fontId="94" fillId="13" borderId="28" xfId="49" applyNumberFormat="1" applyFont="1" applyFill="1" applyBorder="1" applyAlignment="1">
      <alignment horizontal="center" vertical="center" wrapText="1"/>
    </xf>
    <xf numFmtId="4" fontId="95" fillId="13" borderId="21" xfId="49" applyNumberFormat="1" applyFont="1" applyFill="1" applyBorder="1" applyAlignment="1">
      <alignment horizontal="center" vertical="center" wrapText="1"/>
    </xf>
    <xf numFmtId="4" fontId="94" fillId="13" borderId="29" xfId="49" applyNumberFormat="1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 wrapText="1"/>
    </xf>
    <xf numFmtId="0" fontId="44" fillId="38" borderId="18" xfId="0" applyFont="1" applyFill="1" applyBorder="1" applyAlignment="1">
      <alignment vertical="center"/>
    </xf>
    <xf numFmtId="4" fontId="97" fillId="38" borderId="20" xfId="49" applyNumberFormat="1" applyFont="1" applyFill="1" applyBorder="1" applyAlignment="1">
      <alignment horizontal="center" vertical="center" wrapText="1"/>
    </xf>
    <xf numFmtId="4" fontId="95" fillId="38" borderId="21" xfId="49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vertical="center"/>
    </xf>
    <xf numFmtId="4" fontId="94" fillId="34" borderId="22" xfId="49" applyNumberFormat="1" applyFont="1" applyFill="1" applyBorder="1" applyAlignment="1">
      <alignment horizontal="center" vertical="center" wrapText="1"/>
    </xf>
    <xf numFmtId="4" fontId="95" fillId="34" borderId="21" xfId="49" applyNumberFormat="1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4" fontId="98" fillId="35" borderId="28" xfId="0" applyNumberFormat="1" applyFont="1" applyFill="1" applyBorder="1" applyAlignment="1">
      <alignment horizontal="center" vertical="center" wrapText="1"/>
    </xf>
    <xf numFmtId="4" fontId="98" fillId="35" borderId="14" xfId="0" applyNumberFormat="1" applyFont="1" applyFill="1" applyBorder="1" applyAlignment="1">
      <alignment horizontal="center" vertical="center" wrapText="1"/>
    </xf>
    <xf numFmtId="4" fontId="99" fillId="17" borderId="28" xfId="0" applyNumberFormat="1" applyFont="1" applyFill="1" applyBorder="1" applyAlignment="1">
      <alignment horizontal="center" vertical="center" wrapText="1"/>
    </xf>
    <xf numFmtId="4" fontId="99" fillId="17" borderId="12" xfId="0" applyNumberFormat="1" applyFont="1" applyFill="1" applyBorder="1" applyAlignment="1">
      <alignment horizontal="center" vertical="center" wrapText="1"/>
    </xf>
    <xf numFmtId="4" fontId="16" fillId="13" borderId="28" xfId="0" applyNumberFormat="1" applyFont="1" applyFill="1" applyBorder="1" applyAlignment="1">
      <alignment horizontal="center" vertical="center" wrapText="1"/>
    </xf>
    <xf numFmtId="4" fontId="16" fillId="13" borderId="29" xfId="0" applyNumberFormat="1" applyFont="1" applyFill="1" applyBorder="1" applyAlignment="1">
      <alignment horizontal="center" vertical="center" wrapText="1"/>
    </xf>
    <xf numFmtId="4" fontId="100" fillId="38" borderId="20" xfId="0" applyNumberFormat="1" applyFont="1" applyFill="1" applyBorder="1" applyAlignment="1">
      <alignment horizontal="center" vertical="center" wrapText="1"/>
    </xf>
    <xf numFmtId="4" fontId="57" fillId="34" borderId="32" xfId="0" applyNumberFormat="1" applyFont="1" applyFill="1" applyBorder="1" applyAlignment="1">
      <alignment horizontal="center" vertical="center" wrapText="1"/>
    </xf>
    <xf numFmtId="4" fontId="15" fillId="34" borderId="22" xfId="0" applyNumberFormat="1" applyFont="1" applyFill="1" applyBorder="1" applyAlignment="1">
      <alignment horizontal="center" vertical="center" wrapText="1"/>
    </xf>
    <xf numFmtId="4" fontId="101" fillId="35" borderId="26" xfId="49" applyNumberFormat="1" applyFont="1" applyFill="1" applyBorder="1" applyAlignment="1">
      <alignment horizontal="center" vertical="center" wrapText="1"/>
    </xf>
    <xf numFmtId="4" fontId="101" fillId="35" borderId="33" xfId="49" applyNumberFormat="1" applyFont="1" applyFill="1" applyBorder="1" applyAlignment="1">
      <alignment horizontal="center" vertical="center" wrapText="1"/>
    </xf>
    <xf numFmtId="0" fontId="11" fillId="33" borderId="34" xfId="56" applyFont="1" applyFill="1" applyBorder="1" applyAlignment="1" applyProtection="1">
      <alignment horizontal="left" vertical="center" wrapText="1"/>
      <protection/>
    </xf>
    <xf numFmtId="4" fontId="98" fillId="35" borderId="19" xfId="0" applyNumberFormat="1" applyFont="1" applyFill="1" applyBorder="1" applyAlignment="1">
      <alignment horizontal="center" vertical="center" wrapText="1"/>
    </xf>
    <xf numFmtId="4" fontId="15" fillId="35" borderId="20" xfId="0" applyNumberFormat="1" applyFont="1" applyFill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>
      <alignment vertical="center" wrapText="1"/>
    </xf>
    <xf numFmtId="0" fontId="4" fillId="17" borderId="22" xfId="0" applyFont="1" applyFill="1" applyBorder="1" applyAlignment="1">
      <alignment horizontal="center" vertical="center" wrapText="1"/>
    </xf>
    <xf numFmtId="14" fontId="4" fillId="17" borderId="22" xfId="0" applyNumberFormat="1" applyFont="1" applyFill="1" applyBorder="1" applyAlignment="1">
      <alignment horizontal="center" vertical="center"/>
    </xf>
    <xf numFmtId="0" fontId="4" fillId="17" borderId="25" xfId="0" applyFont="1" applyFill="1" applyBorder="1" applyAlignment="1">
      <alignment horizontal="center" vertical="center" wrapText="1"/>
    </xf>
    <xf numFmtId="0" fontId="4" fillId="17" borderId="35" xfId="0" applyFont="1" applyFill="1" applyBorder="1" applyAlignment="1">
      <alignment horizontal="center" vertical="center" wrapText="1"/>
    </xf>
    <xf numFmtId="186" fontId="4" fillId="17" borderId="12" xfId="0" applyNumberFormat="1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justify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vertical="center" wrapText="1"/>
    </xf>
    <xf numFmtId="0" fontId="4" fillId="17" borderId="12" xfId="0" applyFont="1" applyFill="1" applyBorder="1" applyAlignment="1">
      <alignment horizontal="center" vertical="center" wrapText="1"/>
    </xf>
    <xf numFmtId="14" fontId="4" fillId="17" borderId="12" xfId="0" applyNumberFormat="1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 wrapText="1"/>
    </xf>
    <xf numFmtId="14" fontId="4" fillId="17" borderId="12" xfId="0" applyNumberFormat="1" applyFont="1" applyFill="1" applyBorder="1" applyAlignment="1">
      <alignment horizontal="center" vertical="center" wrapText="1"/>
    </xf>
    <xf numFmtId="0" fontId="4" fillId="17" borderId="35" xfId="0" applyFont="1" applyFill="1" applyBorder="1" applyAlignment="1">
      <alignment horizontal="justify" vertical="center" wrapText="1"/>
    </xf>
    <xf numFmtId="0" fontId="4" fillId="17" borderId="12" xfId="0" applyFont="1" applyFill="1" applyBorder="1" applyAlignment="1">
      <alignment horizontal="left" vertical="center" wrapText="1" readingOrder="1"/>
    </xf>
    <xf numFmtId="0" fontId="4" fillId="17" borderId="35" xfId="0" applyFont="1" applyFill="1" applyBorder="1" applyAlignment="1">
      <alignment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left" vertical="center" wrapText="1" readingOrder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35" xfId="0" applyFont="1" applyFill="1" applyBorder="1" applyAlignment="1">
      <alignment vertical="center" wrapText="1"/>
    </xf>
    <xf numFmtId="186" fontId="4" fillId="15" borderId="12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vertical="center" wrapText="1"/>
    </xf>
    <xf numFmtId="0" fontId="4" fillId="15" borderId="12" xfId="0" applyFont="1" applyFill="1" applyBorder="1" applyAlignment="1">
      <alignment horizontal="justify" vertical="center" wrapText="1"/>
    </xf>
    <xf numFmtId="0" fontId="4" fillId="15" borderId="35" xfId="0" applyFont="1" applyFill="1" applyBorder="1" applyAlignment="1">
      <alignment horizontal="justify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left" vertical="center" wrapText="1" readingOrder="1"/>
    </xf>
    <xf numFmtId="0" fontId="4" fillId="19" borderId="12" xfId="0" applyFont="1" applyFill="1" applyBorder="1" applyAlignment="1">
      <alignment horizontal="center" vertical="center" wrapText="1"/>
    </xf>
    <xf numFmtId="14" fontId="4" fillId="19" borderId="12" xfId="0" applyNumberFormat="1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left" vertical="center" wrapText="1"/>
    </xf>
    <xf numFmtId="186" fontId="4" fillId="19" borderId="12" xfId="0" applyNumberFormat="1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justify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4" fontId="4" fillId="35" borderId="12" xfId="0" applyNumberFormat="1" applyFont="1" applyFill="1" applyBorder="1" applyAlignment="1">
      <alignment horizontal="center" vertical="center" wrapText="1"/>
    </xf>
    <xf numFmtId="14" fontId="4" fillId="35" borderId="18" xfId="0" applyNumberFormat="1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justify" vertical="center" wrapText="1"/>
    </xf>
    <xf numFmtId="186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 readingOrder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35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wrapText="1"/>
    </xf>
    <xf numFmtId="0" fontId="3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 vertical="center" wrapText="1" readingOrder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justify" vertical="center" wrapText="1"/>
    </xf>
    <xf numFmtId="0" fontId="4" fillId="35" borderId="31" xfId="0" applyFont="1" applyFill="1" applyBorder="1" applyAlignment="1">
      <alignment horizontal="justify" vertical="center" wrapText="1"/>
    </xf>
    <xf numFmtId="0" fontId="102" fillId="36" borderId="12" xfId="0" applyFont="1" applyFill="1" applyBorder="1" applyAlignment="1">
      <alignment vertical="center" wrapText="1" readingOrder="1"/>
    </xf>
    <xf numFmtId="0" fontId="4" fillId="0" borderId="16" xfId="0" applyFont="1" applyFill="1" applyBorder="1" applyAlignment="1">
      <alignment/>
    </xf>
    <xf numFmtId="2" fontId="18" fillId="34" borderId="16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85" fontId="22" fillId="0" borderId="16" xfId="49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/>
    </xf>
    <xf numFmtId="2" fontId="103" fillId="0" borderId="16" xfId="49" applyNumberFormat="1" applyFont="1" applyFill="1" applyBorder="1" applyAlignment="1">
      <alignment horizontal="center" vertical="center"/>
    </xf>
    <xf numFmtId="2" fontId="104" fillId="0" borderId="16" xfId="49" applyNumberFormat="1" applyFont="1" applyFill="1" applyBorder="1" applyAlignment="1">
      <alignment horizontal="center" vertical="center"/>
    </xf>
    <xf numFmtId="2" fontId="103" fillId="0" borderId="16" xfId="0" applyNumberFormat="1" applyFont="1" applyFill="1" applyBorder="1" applyAlignment="1">
      <alignment horizontal="center" vertical="center"/>
    </xf>
    <xf numFmtId="2" fontId="105" fillId="0" borderId="16" xfId="0" applyNumberFormat="1" applyFont="1" applyFill="1" applyBorder="1" applyAlignment="1">
      <alignment horizontal="center" vertical="center"/>
    </xf>
    <xf numFmtId="2" fontId="106" fillId="0" borderId="16" xfId="0" applyNumberFormat="1" applyFont="1" applyFill="1" applyBorder="1" applyAlignment="1">
      <alignment horizontal="center" vertical="center"/>
    </xf>
    <xf numFmtId="2" fontId="65" fillId="34" borderId="16" xfId="0" applyNumberFormat="1" applyFont="1" applyFill="1" applyBorder="1" applyAlignment="1">
      <alignment/>
    </xf>
    <xf numFmtId="2" fontId="47" fillId="34" borderId="16" xfId="0" applyNumberFormat="1" applyFont="1" applyFill="1" applyBorder="1" applyAlignment="1">
      <alignment/>
    </xf>
    <xf numFmtId="0" fontId="107" fillId="15" borderId="22" xfId="0" applyFont="1" applyFill="1" applyBorder="1" applyAlignment="1">
      <alignment horizontal="center" vertical="center" wrapText="1"/>
    </xf>
    <xf numFmtId="14" fontId="107" fillId="15" borderId="22" xfId="0" applyNumberFormat="1" applyFont="1" applyFill="1" applyBorder="1" applyAlignment="1">
      <alignment horizontal="center" vertical="center" wrapText="1"/>
    </xf>
    <xf numFmtId="0" fontId="92" fillId="15" borderId="12" xfId="0" applyFont="1" applyFill="1" applyBorder="1" applyAlignment="1">
      <alignment horizontal="justify" vertical="center" wrapText="1"/>
    </xf>
    <xf numFmtId="0" fontId="92" fillId="15" borderId="22" xfId="0" applyFont="1" applyFill="1" applyBorder="1" applyAlignment="1">
      <alignment horizontal="center" vertical="center"/>
    </xf>
    <xf numFmtId="0" fontId="92" fillId="15" borderId="22" xfId="0" applyFont="1" applyFill="1" applyBorder="1" applyAlignment="1">
      <alignment horizontal="justify" vertical="center" wrapText="1"/>
    </xf>
    <xf numFmtId="0" fontId="92" fillId="15" borderId="12" xfId="0" applyFont="1" applyFill="1" applyBorder="1" applyAlignment="1">
      <alignment horizontal="center" vertical="center"/>
    </xf>
    <xf numFmtId="0" fontId="92" fillId="35" borderId="22" xfId="0" applyFont="1" applyFill="1" applyBorder="1" applyAlignment="1">
      <alignment horizontal="center" vertical="center" wrapText="1"/>
    </xf>
    <xf numFmtId="0" fontId="107" fillId="35" borderId="22" xfId="0" applyFont="1" applyFill="1" applyBorder="1" applyAlignment="1">
      <alignment horizontal="justify" vertical="center" wrapText="1"/>
    </xf>
    <xf numFmtId="0" fontId="107" fillId="35" borderId="22" xfId="0" applyFont="1" applyFill="1" applyBorder="1" applyAlignment="1">
      <alignment horizontal="center" vertical="center" wrapText="1"/>
    </xf>
    <xf numFmtId="14" fontId="107" fillId="35" borderId="22" xfId="0" applyNumberFormat="1" applyFont="1" applyFill="1" applyBorder="1" applyAlignment="1">
      <alignment horizontal="center" vertical="center" wrapText="1"/>
    </xf>
    <xf numFmtId="0" fontId="92" fillId="35" borderId="12" xfId="0" applyFont="1" applyFill="1" applyBorder="1" applyAlignment="1">
      <alignment horizontal="center" vertical="center" wrapText="1"/>
    </xf>
    <xf numFmtId="0" fontId="107" fillId="35" borderId="12" xfId="0" applyFont="1" applyFill="1" applyBorder="1" applyAlignment="1">
      <alignment horizontal="justify" vertical="center" wrapText="1"/>
    </xf>
    <xf numFmtId="0" fontId="107" fillId="35" borderId="12" xfId="0" applyFont="1" applyFill="1" applyBorder="1" applyAlignment="1">
      <alignment horizontal="center" vertical="center" wrapText="1"/>
    </xf>
    <xf numFmtId="14" fontId="107" fillId="35" borderId="12" xfId="0" applyNumberFormat="1" applyFont="1" applyFill="1" applyBorder="1" applyAlignment="1">
      <alignment horizontal="center" vertical="center" wrapText="1"/>
    </xf>
    <xf numFmtId="0" fontId="92" fillId="35" borderId="12" xfId="0" applyFont="1" applyFill="1" applyBorder="1" applyAlignment="1">
      <alignment horizontal="justify" vertical="center" wrapText="1"/>
    </xf>
    <xf numFmtId="0" fontId="107" fillId="35" borderId="12" xfId="0" applyFont="1" applyFill="1" applyBorder="1" applyAlignment="1">
      <alignment vertical="center" wrapText="1"/>
    </xf>
    <xf numFmtId="0" fontId="92" fillId="35" borderId="14" xfId="0" applyFont="1" applyFill="1" applyBorder="1" applyAlignment="1">
      <alignment horizontal="center" vertical="center" wrapText="1"/>
    </xf>
    <xf numFmtId="0" fontId="107" fillId="35" borderId="14" xfId="0" applyFont="1" applyFill="1" applyBorder="1" applyAlignment="1">
      <alignment horizontal="justify" vertical="center" wrapText="1"/>
    </xf>
    <xf numFmtId="0" fontId="107" fillId="35" borderId="14" xfId="0" applyFont="1" applyFill="1" applyBorder="1" applyAlignment="1">
      <alignment horizontal="center" vertical="center" wrapText="1"/>
    </xf>
    <xf numFmtId="14" fontId="107" fillId="35" borderId="14" xfId="0" applyNumberFormat="1" applyFont="1" applyFill="1" applyBorder="1" applyAlignment="1">
      <alignment horizontal="center" vertical="center" wrapText="1"/>
    </xf>
    <xf numFmtId="0" fontId="92" fillId="39" borderId="12" xfId="0" applyFont="1" applyFill="1" applyBorder="1" applyAlignment="1">
      <alignment horizontal="center" vertical="center"/>
    </xf>
    <xf numFmtId="0" fontId="92" fillId="39" borderId="12" xfId="0" applyFont="1" applyFill="1" applyBorder="1" applyAlignment="1">
      <alignment horizontal="justify" vertical="center" wrapText="1"/>
    </xf>
    <xf numFmtId="0" fontId="107" fillId="39" borderId="12" xfId="0" applyFont="1" applyFill="1" applyBorder="1" applyAlignment="1">
      <alignment horizontal="center" vertical="center" wrapText="1"/>
    </xf>
    <xf numFmtId="14" fontId="107" fillId="39" borderId="22" xfId="0" applyNumberFormat="1" applyFont="1" applyFill="1" applyBorder="1" applyAlignment="1">
      <alignment horizontal="center" vertical="center" wrapText="1"/>
    </xf>
    <xf numFmtId="0" fontId="107" fillId="39" borderId="12" xfId="0" applyFont="1" applyFill="1" applyBorder="1" applyAlignment="1">
      <alignment horizontal="justify" vertical="center" wrapText="1"/>
    </xf>
    <xf numFmtId="0" fontId="92" fillId="40" borderId="12" xfId="0" applyFont="1" applyFill="1" applyBorder="1" applyAlignment="1">
      <alignment horizontal="center" vertical="center"/>
    </xf>
    <xf numFmtId="0" fontId="107" fillId="40" borderId="12" xfId="0" applyFont="1" applyFill="1" applyBorder="1" applyAlignment="1">
      <alignment horizontal="justify" vertical="center" wrapText="1"/>
    </xf>
    <xf numFmtId="0" fontId="107" fillId="40" borderId="12" xfId="0" applyFont="1" applyFill="1" applyBorder="1" applyAlignment="1">
      <alignment horizontal="center" vertical="center" wrapText="1"/>
    </xf>
    <xf numFmtId="14" fontId="107" fillId="40" borderId="22" xfId="0" applyNumberFormat="1" applyFont="1" applyFill="1" applyBorder="1" applyAlignment="1">
      <alignment horizontal="center" vertical="center" wrapText="1"/>
    </xf>
    <xf numFmtId="0" fontId="92" fillId="40" borderId="14" xfId="0" applyFont="1" applyFill="1" applyBorder="1" applyAlignment="1">
      <alignment horizontal="center" vertical="center"/>
    </xf>
    <xf numFmtId="0" fontId="107" fillId="40" borderId="14" xfId="0" applyFont="1" applyFill="1" applyBorder="1" applyAlignment="1">
      <alignment horizontal="justify" vertical="center" wrapText="1"/>
    </xf>
    <xf numFmtId="0" fontId="107" fillId="40" borderId="14" xfId="0" applyFont="1" applyFill="1" applyBorder="1" applyAlignment="1">
      <alignment horizontal="center" vertical="center" wrapText="1"/>
    </xf>
    <xf numFmtId="2" fontId="96" fillId="35" borderId="36" xfId="49" applyNumberFormat="1" applyFont="1" applyFill="1" applyBorder="1" applyAlignment="1">
      <alignment horizontal="center" vertical="center" wrapText="1"/>
    </xf>
    <xf numFmtId="2" fontId="96" fillId="15" borderId="22" xfId="0" applyNumberFormat="1" applyFont="1" applyFill="1" applyBorder="1" applyAlignment="1">
      <alignment horizontal="center" vertical="center"/>
    </xf>
    <xf numFmtId="2" fontId="96" fillId="39" borderId="12" xfId="0" applyNumberFormat="1" applyFont="1" applyFill="1" applyBorder="1" applyAlignment="1">
      <alignment horizontal="center" vertical="center"/>
    </xf>
    <xf numFmtId="0" fontId="108" fillId="0" borderId="0" xfId="0" applyFont="1" applyFill="1" applyAlignment="1">
      <alignment/>
    </xf>
    <xf numFmtId="2" fontId="96" fillId="40" borderId="12" xfId="0" applyNumberFormat="1" applyFont="1" applyFill="1" applyBorder="1" applyAlignment="1">
      <alignment horizontal="center" vertical="center"/>
    </xf>
    <xf numFmtId="0" fontId="96" fillId="34" borderId="16" xfId="0" applyFont="1" applyFill="1" applyBorder="1" applyAlignment="1">
      <alignment/>
    </xf>
    <xf numFmtId="2" fontId="96" fillId="34" borderId="36" xfId="49" applyNumberFormat="1" applyFont="1" applyFill="1" applyBorder="1" applyAlignment="1">
      <alignment horizontal="center" vertical="center" wrapText="1"/>
    </xf>
    <xf numFmtId="2" fontId="97" fillId="35" borderId="36" xfId="49" applyNumberFormat="1" applyFont="1" applyFill="1" applyBorder="1" applyAlignment="1">
      <alignment horizontal="center" vertical="center" wrapText="1"/>
    </xf>
    <xf numFmtId="2" fontId="97" fillId="15" borderId="22" xfId="0" applyNumberFormat="1" applyFont="1" applyFill="1" applyBorder="1" applyAlignment="1">
      <alignment horizontal="center" vertical="center"/>
    </xf>
    <xf numFmtId="2" fontId="97" fillId="39" borderId="12" xfId="0" applyNumberFormat="1" applyFont="1" applyFill="1" applyBorder="1" applyAlignment="1">
      <alignment horizontal="center" vertical="center"/>
    </xf>
    <xf numFmtId="2" fontId="97" fillId="4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95" fillId="38" borderId="16" xfId="0" applyFont="1" applyFill="1" applyBorder="1" applyAlignment="1">
      <alignment horizontal="center"/>
    </xf>
    <xf numFmtId="0" fontId="95" fillId="38" borderId="16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4" fontId="91" fillId="41" borderId="16" xfId="0" applyNumberFormat="1" applyFont="1" applyFill="1" applyBorder="1" applyAlignment="1">
      <alignment horizontal="center" vertical="center"/>
    </xf>
    <xf numFmtId="185" fontId="91" fillId="17" borderId="16" xfId="0" applyNumberFormat="1" applyFont="1" applyFill="1" applyBorder="1" applyAlignment="1">
      <alignment horizontal="center" vertical="center"/>
    </xf>
    <xf numFmtId="4" fontId="91" fillId="36" borderId="37" xfId="0" applyNumberFormat="1" applyFont="1" applyFill="1" applyBorder="1" applyAlignment="1">
      <alignment horizontal="center" vertical="center"/>
    </xf>
    <xf numFmtId="4" fontId="91" fillId="12" borderId="16" xfId="0" applyNumberFormat="1" applyFont="1" applyFill="1" applyBorder="1" applyAlignment="1">
      <alignment horizontal="center" vertical="center"/>
    </xf>
    <xf numFmtId="0" fontId="91" fillId="35" borderId="16" xfId="0" applyFont="1" applyFill="1" applyBorder="1" applyAlignment="1">
      <alignment vertical="center"/>
    </xf>
    <xf numFmtId="4" fontId="91" fillId="35" borderId="16" xfId="0" applyNumberFormat="1" applyFont="1" applyFill="1" applyBorder="1" applyAlignment="1">
      <alignment vertical="center"/>
    </xf>
    <xf numFmtId="4" fontId="0" fillId="35" borderId="16" xfId="0" applyNumberFormat="1" applyFill="1" applyBorder="1" applyAlignment="1">
      <alignment vertical="center"/>
    </xf>
    <xf numFmtId="4" fontId="91" fillId="15" borderId="16" xfId="0" applyNumberFormat="1" applyFont="1" applyFill="1" applyBorder="1" applyAlignment="1">
      <alignment horizontal="center" vertical="center"/>
    </xf>
    <xf numFmtId="0" fontId="91" fillId="35" borderId="37" xfId="0" applyFont="1" applyFill="1" applyBorder="1" applyAlignment="1">
      <alignment horizontal="center" vertical="center"/>
    </xf>
    <xf numFmtId="4" fontId="91" fillId="35" borderId="37" xfId="0" applyNumberFormat="1" applyFont="1" applyFill="1" applyBorder="1" applyAlignment="1">
      <alignment horizontal="center" vertical="center"/>
    </xf>
    <xf numFmtId="4" fontId="91" fillId="17" borderId="16" xfId="0" applyNumberFormat="1" applyFont="1" applyFill="1" applyBorder="1" applyAlignment="1">
      <alignment horizontal="center" vertical="center"/>
    </xf>
    <xf numFmtId="0" fontId="95" fillId="38" borderId="24" xfId="0" applyFont="1" applyFill="1" applyBorder="1" applyAlignment="1">
      <alignment horizontal="justify" vertical="center" wrapText="1"/>
    </xf>
    <xf numFmtId="0" fontId="95" fillId="38" borderId="33" xfId="0" applyFont="1" applyFill="1" applyBorder="1" applyAlignment="1">
      <alignment horizontal="justify" vertical="center" wrapText="1"/>
    </xf>
    <xf numFmtId="2" fontId="18" fillId="36" borderId="16" xfId="0" applyNumberFormat="1" applyFont="1" applyFill="1" applyBorder="1" applyAlignment="1">
      <alignment vertical="center"/>
    </xf>
    <xf numFmtId="2" fontId="47" fillId="15" borderId="16" xfId="0" applyNumberFormat="1" applyFont="1" applyFill="1" applyBorder="1" applyAlignment="1">
      <alignment/>
    </xf>
    <xf numFmtId="0" fontId="96" fillId="34" borderId="24" xfId="0" applyFont="1" applyFill="1" applyBorder="1" applyAlignment="1">
      <alignment/>
    </xf>
    <xf numFmtId="2" fontId="96" fillId="36" borderId="19" xfId="49" applyNumberFormat="1" applyFont="1" applyFill="1" applyBorder="1" applyAlignment="1">
      <alignment/>
    </xf>
    <xf numFmtId="2" fontId="96" fillId="36" borderId="21" xfId="49" applyNumberFormat="1" applyFont="1" applyFill="1" applyBorder="1" applyAlignment="1">
      <alignment/>
    </xf>
    <xf numFmtId="4" fontId="94" fillId="41" borderId="16" xfId="0" applyNumberFormat="1" applyFont="1" applyFill="1" applyBorder="1" applyAlignment="1">
      <alignment horizontal="center" vertical="center" wrapText="1"/>
    </xf>
    <xf numFmtId="0" fontId="109" fillId="0" borderId="37" xfId="0" applyFont="1" applyBorder="1" applyAlignment="1">
      <alignment horizontal="justify" vertical="center" wrapText="1"/>
    </xf>
    <xf numFmtId="185" fontId="94" fillId="17" borderId="16" xfId="0" applyNumberFormat="1" applyFont="1" applyFill="1" applyBorder="1" applyAlignment="1">
      <alignment horizontal="center" vertical="center" wrapText="1"/>
    </xf>
    <xf numFmtId="4" fontId="94" fillId="36" borderId="37" xfId="0" applyNumberFormat="1" applyFont="1" applyFill="1" applyBorder="1" applyAlignment="1">
      <alignment horizontal="center" vertical="center" wrapText="1"/>
    </xf>
    <xf numFmtId="4" fontId="94" fillId="12" borderId="16" xfId="0" applyNumberFormat="1" applyFont="1" applyFill="1" applyBorder="1" applyAlignment="1">
      <alignment horizontal="center" vertical="center" wrapText="1"/>
    </xf>
    <xf numFmtId="0" fontId="110" fillId="15" borderId="16" xfId="46" applyFont="1" applyFill="1" applyBorder="1" applyAlignment="1">
      <alignment horizontal="center" vertical="center" wrapText="1"/>
    </xf>
    <xf numFmtId="0" fontId="91" fillId="0" borderId="16" xfId="0" applyFont="1" applyBorder="1" applyAlignment="1">
      <alignment horizontal="center"/>
    </xf>
    <xf numFmtId="0" fontId="91" fillId="0" borderId="16" xfId="0" applyFont="1" applyBorder="1" applyAlignment="1">
      <alignment/>
    </xf>
    <xf numFmtId="0" fontId="91" fillId="35" borderId="16" xfId="0" applyFont="1" applyFill="1" applyBorder="1" applyAlignment="1">
      <alignment/>
    </xf>
    <xf numFmtId="0" fontId="0" fillId="0" borderId="0" xfId="0" applyFont="1" applyAlignment="1">
      <alignment/>
    </xf>
    <xf numFmtId="0" fontId="94" fillId="35" borderId="16" xfId="0" applyFont="1" applyFill="1" applyBorder="1" applyAlignment="1">
      <alignment/>
    </xf>
    <xf numFmtId="0" fontId="91" fillId="42" borderId="16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107" fillId="34" borderId="22" xfId="0" applyFont="1" applyFill="1" applyBorder="1" applyAlignment="1">
      <alignment horizontal="center" vertical="center" wrapText="1"/>
    </xf>
    <xf numFmtId="0" fontId="107" fillId="34" borderId="12" xfId="0" applyFont="1" applyFill="1" applyBorder="1" applyAlignment="1">
      <alignment horizontal="center" vertical="center" wrapText="1"/>
    </xf>
    <xf numFmtId="0" fontId="107" fillId="34" borderId="14" xfId="0" applyFont="1" applyFill="1" applyBorder="1" applyAlignment="1">
      <alignment horizontal="center" vertical="center" wrapText="1"/>
    </xf>
    <xf numFmtId="4" fontId="94" fillId="17" borderId="27" xfId="49" applyNumberFormat="1" applyFont="1" applyFill="1" applyBorder="1" applyAlignment="1">
      <alignment horizontal="center" vertical="center" wrapText="1"/>
    </xf>
    <xf numFmtId="4" fontId="101" fillId="35" borderId="16" xfId="49" applyNumberFormat="1" applyFont="1" applyFill="1" applyBorder="1" applyAlignment="1">
      <alignment horizontal="center" vertical="center" wrapText="1"/>
    </xf>
    <xf numFmtId="4" fontId="94" fillId="35" borderId="33" xfId="49" applyNumberFormat="1" applyFont="1" applyFill="1" applyBorder="1" applyAlignment="1">
      <alignment horizontal="center" vertical="center" wrapText="1"/>
    </xf>
    <xf numFmtId="4" fontId="98" fillId="35" borderId="21" xfId="49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/>
    </xf>
    <xf numFmtId="0" fontId="95" fillId="40" borderId="24" xfId="0" applyFont="1" applyFill="1" applyBorder="1" applyAlignment="1">
      <alignment horizontal="justify" vertical="center" wrapText="1"/>
    </xf>
    <xf numFmtId="0" fontId="95" fillId="40" borderId="33" xfId="0" applyFont="1" applyFill="1" applyBorder="1" applyAlignment="1">
      <alignment horizontal="justify" vertical="center" wrapText="1"/>
    </xf>
    <xf numFmtId="0" fontId="95" fillId="38" borderId="24" xfId="0" applyFont="1" applyFill="1" applyBorder="1" applyAlignment="1">
      <alignment horizontal="justify" vertical="center" wrapText="1"/>
    </xf>
    <xf numFmtId="0" fontId="95" fillId="38" borderId="33" xfId="0" applyFont="1" applyFill="1" applyBorder="1" applyAlignment="1">
      <alignment horizontal="justify" vertical="center" wrapText="1"/>
    </xf>
    <xf numFmtId="0" fontId="96" fillId="34" borderId="24" xfId="0" applyFont="1" applyFill="1" applyBorder="1" applyAlignment="1">
      <alignment horizontal="center" vertical="center" wrapText="1"/>
    </xf>
    <xf numFmtId="0" fontId="96" fillId="34" borderId="38" xfId="0" applyFont="1" applyFill="1" applyBorder="1" applyAlignment="1">
      <alignment horizontal="center" vertical="center" wrapText="1"/>
    </xf>
    <xf numFmtId="0" fontId="96" fillId="34" borderId="33" xfId="0" applyFont="1" applyFill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37" xfId="0" applyFont="1" applyBorder="1" applyAlignment="1">
      <alignment horizontal="center" vertical="center" wrapText="1"/>
    </xf>
    <xf numFmtId="0" fontId="91" fillId="0" borderId="39" xfId="0" applyFont="1" applyBorder="1" applyAlignment="1">
      <alignment horizontal="center" vertical="center" wrapText="1"/>
    </xf>
    <xf numFmtId="0" fontId="96" fillId="0" borderId="24" xfId="0" applyFont="1" applyBorder="1" applyAlignment="1">
      <alignment horizontal="center"/>
    </xf>
    <xf numFmtId="0" fontId="96" fillId="0" borderId="38" xfId="0" applyFont="1" applyBorder="1" applyAlignment="1">
      <alignment horizontal="center"/>
    </xf>
    <xf numFmtId="0" fontId="96" fillId="0" borderId="33" xfId="0" applyFont="1" applyBorder="1" applyAlignment="1">
      <alignment horizontal="center"/>
    </xf>
    <xf numFmtId="0" fontId="95" fillId="35" borderId="24" xfId="0" applyFont="1" applyFill="1" applyBorder="1" applyAlignment="1">
      <alignment horizontal="center" vertical="center" wrapText="1"/>
    </xf>
    <xf numFmtId="0" fontId="95" fillId="35" borderId="33" xfId="0" applyFont="1" applyFill="1" applyBorder="1" applyAlignment="1">
      <alignment horizontal="center" vertical="center" wrapText="1"/>
    </xf>
    <xf numFmtId="0" fontId="111" fillId="36" borderId="24" xfId="0" applyFont="1" applyFill="1" applyBorder="1" applyAlignment="1">
      <alignment horizontal="center" vertical="center" wrapText="1"/>
    </xf>
    <xf numFmtId="0" fontId="111" fillId="36" borderId="33" xfId="0" applyFont="1" applyFill="1" applyBorder="1" applyAlignment="1">
      <alignment horizontal="center" vertical="center" wrapText="1"/>
    </xf>
    <xf numFmtId="0" fontId="111" fillId="0" borderId="24" xfId="0" applyFont="1" applyBorder="1" applyAlignment="1">
      <alignment horizontal="center" vertical="center" wrapText="1"/>
    </xf>
    <xf numFmtId="0" fontId="111" fillId="0" borderId="33" xfId="0" applyFont="1" applyBorder="1" applyAlignment="1">
      <alignment horizontal="center" vertical="center" wrapText="1"/>
    </xf>
    <xf numFmtId="0" fontId="108" fillId="0" borderId="40" xfId="0" applyFont="1" applyBorder="1" applyAlignment="1">
      <alignment horizontal="center" vertical="center" wrapText="1"/>
    </xf>
    <xf numFmtId="0" fontId="108" fillId="0" borderId="26" xfId="0" applyFont="1" applyBorder="1" applyAlignment="1">
      <alignment horizontal="center" vertical="center" wrapText="1"/>
    </xf>
    <xf numFmtId="0" fontId="108" fillId="0" borderId="41" xfId="0" applyFont="1" applyBorder="1" applyAlignment="1">
      <alignment horizontal="center" vertical="center" wrapText="1"/>
    </xf>
    <xf numFmtId="0" fontId="108" fillId="0" borderId="42" xfId="0" applyFont="1" applyBorder="1" applyAlignment="1">
      <alignment horizontal="center" vertical="center" wrapText="1"/>
    </xf>
    <xf numFmtId="185" fontId="94" fillId="34" borderId="27" xfId="0" applyNumberFormat="1" applyFont="1" applyFill="1" applyBorder="1" applyAlignment="1">
      <alignment horizontal="center" vertical="center" wrapText="1"/>
    </xf>
    <xf numFmtId="0" fontId="94" fillId="34" borderId="37" xfId="0" applyFont="1" applyFill="1" applyBorder="1" applyAlignment="1">
      <alignment horizontal="center" vertical="center" wrapText="1"/>
    </xf>
    <xf numFmtId="0" fontId="94" fillId="34" borderId="39" xfId="0" applyFont="1" applyFill="1" applyBorder="1" applyAlignment="1">
      <alignment horizontal="center" vertical="center" wrapText="1"/>
    </xf>
    <xf numFmtId="4" fontId="96" fillId="40" borderId="27" xfId="0" applyNumberFormat="1" applyFont="1" applyFill="1" applyBorder="1" applyAlignment="1">
      <alignment horizontal="center" vertical="center" wrapText="1"/>
    </xf>
    <xf numFmtId="4" fontId="96" fillId="40" borderId="37" xfId="0" applyNumberFormat="1" applyFont="1" applyFill="1" applyBorder="1" applyAlignment="1">
      <alignment horizontal="center" vertical="center" wrapText="1"/>
    </xf>
    <xf numFmtId="4" fontId="96" fillId="40" borderId="39" xfId="0" applyNumberFormat="1" applyFont="1" applyFill="1" applyBorder="1" applyAlignment="1">
      <alignment horizontal="center" vertical="center" wrapText="1"/>
    </xf>
    <xf numFmtId="0" fontId="95" fillId="38" borderId="24" xfId="0" applyFont="1" applyFill="1" applyBorder="1" applyAlignment="1">
      <alignment horizontal="center" vertical="center"/>
    </xf>
    <xf numFmtId="0" fontId="95" fillId="38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4" fontId="15" fillId="17" borderId="45" xfId="0" applyNumberFormat="1" applyFont="1" applyFill="1" applyBorder="1" applyAlignment="1">
      <alignment horizontal="center" vertical="center" wrapText="1"/>
    </xf>
    <xf numFmtId="4" fontId="15" fillId="17" borderId="32" xfId="0" applyNumberFormat="1" applyFont="1" applyFill="1" applyBorder="1" applyAlignment="1">
      <alignment horizontal="center" vertical="center" wrapText="1"/>
    </xf>
    <xf numFmtId="4" fontId="99" fillId="17" borderId="29" xfId="0" applyNumberFormat="1" applyFont="1" applyFill="1" applyBorder="1" applyAlignment="1">
      <alignment horizontal="center" vertical="center" wrapText="1"/>
    </xf>
    <xf numFmtId="4" fontId="99" fillId="17" borderId="32" xfId="0" applyNumberFormat="1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94" fillId="43" borderId="27" xfId="0" applyFont="1" applyFill="1" applyBorder="1" applyAlignment="1">
      <alignment horizontal="center" vertical="center" wrapText="1"/>
    </xf>
    <xf numFmtId="0" fontId="94" fillId="43" borderId="37" xfId="0" applyFont="1" applyFill="1" applyBorder="1" applyAlignment="1">
      <alignment horizontal="center" vertical="center" wrapText="1"/>
    </xf>
    <xf numFmtId="0" fontId="94" fillId="35" borderId="27" xfId="0" applyFont="1" applyFill="1" applyBorder="1" applyAlignment="1">
      <alignment horizontal="center" vertical="center" wrapText="1"/>
    </xf>
    <xf numFmtId="0" fontId="94" fillId="35" borderId="37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17" borderId="48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 wrapText="1"/>
    </xf>
    <xf numFmtId="4" fontId="94" fillId="17" borderId="49" xfId="49" applyNumberFormat="1" applyFont="1" applyFill="1" applyBorder="1" applyAlignment="1">
      <alignment horizontal="center" vertical="center" wrapText="1"/>
    </xf>
    <xf numFmtId="4" fontId="94" fillId="17" borderId="50" xfId="49" applyNumberFormat="1" applyFont="1" applyFill="1" applyBorder="1" applyAlignment="1">
      <alignment horizontal="center" vertical="center" wrapText="1"/>
    </xf>
    <xf numFmtId="4" fontId="94" fillId="17" borderId="51" xfId="49" applyNumberFormat="1" applyFont="1" applyFill="1" applyBorder="1" applyAlignment="1">
      <alignment horizontal="center" vertical="center" wrapText="1"/>
    </xf>
    <xf numFmtId="4" fontId="15" fillId="35" borderId="45" xfId="0" applyNumberFormat="1" applyFont="1" applyFill="1" applyBorder="1" applyAlignment="1">
      <alignment horizontal="center" vertical="center" wrapText="1"/>
    </xf>
    <xf numFmtId="4" fontId="15" fillId="35" borderId="52" xfId="0" applyNumberFormat="1" applyFont="1" applyFill="1" applyBorder="1" applyAlignment="1">
      <alignment horizontal="center" vertical="center" wrapText="1"/>
    </xf>
    <xf numFmtId="4" fontId="94" fillId="17" borderId="27" xfId="49" applyNumberFormat="1" applyFont="1" applyFill="1" applyBorder="1" applyAlignment="1">
      <alignment horizontal="center" vertical="center" wrapText="1"/>
    </xf>
    <xf numFmtId="4" fontId="94" fillId="17" borderId="37" xfId="49" applyNumberFormat="1" applyFont="1" applyFill="1" applyBorder="1" applyAlignment="1">
      <alignment horizontal="center" vertical="center" wrapText="1"/>
    </xf>
    <xf numFmtId="4" fontId="94" fillId="17" borderId="39" xfId="49" applyNumberFormat="1" applyFont="1" applyFill="1" applyBorder="1" applyAlignment="1">
      <alignment horizontal="center" vertical="center" wrapText="1"/>
    </xf>
    <xf numFmtId="4" fontId="16" fillId="13" borderId="28" xfId="0" applyNumberFormat="1" applyFont="1" applyFill="1" applyBorder="1" applyAlignment="1">
      <alignment horizontal="center" vertical="center" wrapText="1"/>
    </xf>
    <xf numFmtId="4" fontId="16" fillId="13" borderId="29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7" fillId="17" borderId="24" xfId="0" applyFont="1" applyFill="1" applyBorder="1" applyAlignment="1">
      <alignment horizontal="center" vertical="center"/>
    </xf>
    <xf numFmtId="0" fontId="47" fillId="17" borderId="38" xfId="0" applyFont="1" applyFill="1" applyBorder="1" applyAlignment="1">
      <alignment horizontal="center" vertical="center"/>
    </xf>
    <xf numFmtId="0" fontId="47" fillId="17" borderId="33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94" fillId="37" borderId="27" xfId="0" applyFont="1" applyFill="1" applyBorder="1" applyAlignment="1">
      <alignment horizontal="center" vertical="center" wrapText="1"/>
    </xf>
    <xf numFmtId="0" fontId="94" fillId="37" borderId="37" xfId="0" applyFont="1" applyFill="1" applyBorder="1" applyAlignment="1">
      <alignment horizontal="center" vertical="center" wrapText="1"/>
    </xf>
    <xf numFmtId="0" fontId="13" fillId="33" borderId="0" xfId="56" applyFont="1" applyFill="1" applyBorder="1" applyAlignment="1" applyProtection="1">
      <alignment horizontal="center" vertical="center" wrapText="1"/>
      <protection/>
    </xf>
    <xf numFmtId="0" fontId="14" fillId="33" borderId="0" xfId="56" applyFont="1" applyFill="1" applyBorder="1" applyAlignment="1" applyProtection="1">
      <alignment horizontal="left" vertical="center" wrapText="1"/>
      <protection/>
    </xf>
    <xf numFmtId="0" fontId="14" fillId="33" borderId="23" xfId="56" applyFont="1" applyFill="1" applyBorder="1" applyAlignment="1" applyProtection="1">
      <alignment horizontal="left" vertical="center" wrapText="1"/>
      <protection/>
    </xf>
    <xf numFmtId="0" fontId="12" fillId="33" borderId="23" xfId="56" applyFont="1" applyFill="1" applyBorder="1" applyAlignment="1" applyProtection="1">
      <alignment horizontal="center" vertical="center" wrapText="1"/>
      <protection/>
    </xf>
    <xf numFmtId="0" fontId="11" fillId="33" borderId="23" xfId="56" applyFont="1" applyFill="1" applyBorder="1" applyAlignment="1" applyProtection="1">
      <alignment horizontal="left" vertical="center" wrapText="1"/>
      <protection/>
    </xf>
    <xf numFmtId="14" fontId="11" fillId="33" borderId="23" xfId="56" applyNumberFormat="1" applyFont="1" applyFill="1" applyBorder="1" applyAlignment="1" applyProtection="1">
      <alignment horizontal="center" vertical="center" wrapText="1"/>
      <protection/>
    </xf>
    <xf numFmtId="0" fontId="11" fillId="33" borderId="23" xfId="56" applyFont="1" applyFill="1" applyBorder="1" applyAlignment="1" applyProtection="1">
      <alignment horizontal="center" vertical="center" wrapText="1"/>
      <protection/>
    </xf>
    <xf numFmtId="0" fontId="47" fillId="17" borderId="53" xfId="0" applyFont="1" applyFill="1" applyBorder="1" applyAlignment="1">
      <alignment horizontal="center" vertical="center"/>
    </xf>
    <xf numFmtId="0" fontId="47" fillId="17" borderId="54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 wrapText="1"/>
    </xf>
    <xf numFmtId="0" fontId="3" fillId="17" borderId="47" xfId="0" applyFont="1" applyFill="1" applyBorder="1" applyAlignment="1">
      <alignment horizontal="center" vertical="center" wrapText="1"/>
    </xf>
    <xf numFmtId="0" fontId="3" fillId="17" borderId="48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19" borderId="48" xfId="0" applyFont="1" applyFill="1" applyBorder="1" applyAlignment="1">
      <alignment horizontal="center" vertical="center" wrapText="1"/>
    </xf>
    <xf numFmtId="0" fontId="3" fillId="15" borderId="55" xfId="0" applyFont="1" applyFill="1" applyBorder="1" applyAlignment="1">
      <alignment horizontal="center" vertical="center" wrapText="1"/>
    </xf>
    <xf numFmtId="0" fontId="3" fillId="15" borderId="56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112" fillId="19" borderId="27" xfId="0" applyNumberFormat="1" applyFont="1" applyFill="1" applyBorder="1" applyAlignment="1">
      <alignment horizontal="center" vertical="center"/>
    </xf>
    <xf numFmtId="2" fontId="112" fillId="19" borderId="37" xfId="0" applyNumberFormat="1" applyFont="1" applyFill="1" applyBorder="1" applyAlignment="1">
      <alignment horizontal="center" vertical="center"/>
    </xf>
    <xf numFmtId="2" fontId="112" fillId="19" borderId="39" xfId="0" applyNumberFormat="1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 wrapText="1"/>
    </xf>
    <xf numFmtId="0" fontId="45" fillId="42" borderId="40" xfId="0" applyFont="1" applyFill="1" applyBorder="1" applyAlignment="1">
      <alignment horizontal="center" vertical="center" wrapText="1"/>
    </xf>
    <xf numFmtId="0" fontId="45" fillId="42" borderId="26" xfId="0" applyFont="1" applyFill="1" applyBorder="1" applyAlignment="1">
      <alignment horizontal="center" vertical="center" wrapText="1"/>
    </xf>
    <xf numFmtId="0" fontId="45" fillId="42" borderId="41" xfId="0" applyFont="1" applyFill="1" applyBorder="1" applyAlignment="1">
      <alignment horizontal="center" vertical="center" wrapText="1"/>
    </xf>
    <xf numFmtId="0" fontId="45" fillId="42" borderId="42" xfId="0" applyFont="1" applyFill="1" applyBorder="1" applyAlignment="1">
      <alignment horizontal="center" vertical="center" wrapText="1"/>
    </xf>
    <xf numFmtId="0" fontId="3" fillId="17" borderId="57" xfId="0" applyFont="1" applyFill="1" applyBorder="1" applyAlignment="1">
      <alignment horizontal="center" vertical="center" wrapText="1"/>
    </xf>
    <xf numFmtId="0" fontId="3" fillId="17" borderId="58" xfId="0" applyFont="1" applyFill="1" applyBorder="1" applyAlignment="1">
      <alignment horizontal="center" vertical="center" wrapText="1"/>
    </xf>
    <xf numFmtId="0" fontId="3" fillId="17" borderId="59" xfId="0" applyFont="1" applyFill="1" applyBorder="1" applyAlignment="1">
      <alignment horizontal="center" vertical="center" wrapText="1"/>
    </xf>
    <xf numFmtId="0" fontId="3" fillId="15" borderId="57" xfId="0" applyFont="1" applyFill="1" applyBorder="1" applyAlignment="1">
      <alignment horizontal="center" vertical="center" wrapText="1"/>
    </xf>
    <xf numFmtId="0" fontId="3" fillId="15" borderId="58" xfId="0" applyFont="1" applyFill="1" applyBorder="1" applyAlignment="1">
      <alignment horizontal="center" vertical="center" wrapText="1"/>
    </xf>
    <xf numFmtId="0" fontId="3" fillId="15" borderId="59" xfId="0" applyFont="1" applyFill="1" applyBorder="1" applyAlignment="1">
      <alignment horizontal="center" vertical="center" wrapText="1"/>
    </xf>
    <xf numFmtId="0" fontId="94" fillId="35" borderId="40" xfId="0" applyFont="1" applyFill="1" applyBorder="1" applyAlignment="1">
      <alignment horizontal="center" vertical="center" wrapText="1"/>
    </xf>
    <xf numFmtId="0" fontId="94" fillId="35" borderId="26" xfId="0" applyFont="1" applyFill="1" applyBorder="1" applyAlignment="1">
      <alignment horizontal="center" vertical="center" wrapText="1"/>
    </xf>
    <xf numFmtId="0" fontId="94" fillId="35" borderId="41" xfId="0" applyFont="1" applyFill="1" applyBorder="1" applyAlignment="1">
      <alignment horizontal="center" vertical="center" wrapText="1"/>
    </xf>
    <xf numFmtId="0" fontId="94" fillId="35" borderId="42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/>
    </xf>
    <xf numFmtId="0" fontId="3" fillId="19" borderId="37" xfId="0" applyFont="1" applyFill="1" applyBorder="1" applyAlignment="1">
      <alignment horizontal="center" vertical="center"/>
    </xf>
    <xf numFmtId="0" fontId="3" fillId="19" borderId="39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center"/>
    </xf>
    <xf numFmtId="0" fontId="47" fillId="0" borderId="33" xfId="0" applyFont="1" applyFill="1" applyBorder="1" applyAlignment="1">
      <alignment horizontal="center"/>
    </xf>
    <xf numFmtId="0" fontId="68" fillId="0" borderId="24" xfId="0" applyFont="1" applyFill="1" applyBorder="1" applyAlignment="1">
      <alignment horizontal="center"/>
    </xf>
    <xf numFmtId="0" fontId="68" fillId="0" borderId="38" xfId="0" applyFont="1" applyFill="1" applyBorder="1" applyAlignment="1">
      <alignment horizontal="center"/>
    </xf>
    <xf numFmtId="0" fontId="68" fillId="0" borderId="3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44" fillId="0" borderId="33" xfId="0" applyFont="1" applyFill="1" applyBorder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69" fillId="0" borderId="38" xfId="0" applyFont="1" applyFill="1" applyBorder="1" applyAlignment="1">
      <alignment horizontal="center"/>
    </xf>
    <xf numFmtId="0" fontId="69" fillId="0" borderId="33" xfId="0" applyFont="1" applyFill="1" applyBorder="1" applyAlignment="1">
      <alignment horizontal="center"/>
    </xf>
    <xf numFmtId="0" fontId="48" fillId="15" borderId="20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85" fontId="48" fillId="0" borderId="57" xfId="0" applyNumberFormat="1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92" fillId="40" borderId="55" xfId="0" applyFont="1" applyFill="1" applyBorder="1" applyAlignment="1">
      <alignment horizontal="center" vertical="center" wrapText="1"/>
    </xf>
    <xf numFmtId="0" fontId="92" fillId="40" borderId="62" xfId="0" applyFont="1" applyFill="1" applyBorder="1" applyAlignment="1">
      <alignment horizontal="center" vertical="center" wrapText="1"/>
    </xf>
    <xf numFmtId="0" fontId="93" fillId="18" borderId="28" xfId="0" applyFont="1" applyFill="1" applyBorder="1" applyAlignment="1">
      <alignment horizontal="center" vertical="center" wrapText="1"/>
    </xf>
    <xf numFmtId="0" fontId="93" fillId="18" borderId="14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justify" wrapText="1"/>
    </xf>
    <xf numFmtId="0" fontId="108" fillId="41" borderId="24" xfId="0" applyFont="1" applyFill="1" applyBorder="1" applyAlignment="1">
      <alignment horizontal="center" vertical="justify" wrapText="1"/>
    </xf>
    <xf numFmtId="0" fontId="108" fillId="41" borderId="38" xfId="0" applyFont="1" applyFill="1" applyBorder="1" applyAlignment="1">
      <alignment horizontal="center" vertical="justify" wrapText="1"/>
    </xf>
    <xf numFmtId="0" fontId="93" fillId="18" borderId="43" xfId="0" applyFont="1" applyFill="1" applyBorder="1" applyAlignment="1">
      <alignment horizontal="center" vertical="center" wrapText="1"/>
    </xf>
    <xf numFmtId="0" fontId="93" fillId="18" borderId="44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94" fillId="0" borderId="40" xfId="0" applyFont="1" applyFill="1" applyBorder="1" applyAlignment="1">
      <alignment horizontal="center" vertical="center"/>
    </xf>
    <xf numFmtId="0" fontId="94" fillId="0" borderId="53" xfId="0" applyFont="1" applyFill="1" applyBorder="1" applyAlignment="1">
      <alignment horizontal="center" vertical="center"/>
    </xf>
    <xf numFmtId="0" fontId="94" fillId="0" borderId="26" xfId="0" applyFont="1" applyFill="1" applyBorder="1" applyAlignment="1">
      <alignment horizontal="center" vertical="center"/>
    </xf>
    <xf numFmtId="0" fontId="94" fillId="0" borderId="41" xfId="0" applyFont="1" applyFill="1" applyBorder="1" applyAlignment="1">
      <alignment horizontal="center" vertical="center"/>
    </xf>
    <xf numFmtId="0" fontId="94" fillId="0" borderId="54" xfId="0" applyFont="1" applyFill="1" applyBorder="1" applyAlignment="1">
      <alignment horizontal="center" vertical="center"/>
    </xf>
    <xf numFmtId="0" fontId="94" fillId="0" borderId="42" xfId="0" applyFont="1" applyFill="1" applyBorder="1" applyAlignment="1">
      <alignment horizontal="center" vertical="center"/>
    </xf>
    <xf numFmtId="0" fontId="92" fillId="39" borderId="48" xfId="0" applyFont="1" applyFill="1" applyBorder="1" applyAlignment="1">
      <alignment horizontal="center" vertical="center" wrapText="1"/>
    </xf>
    <xf numFmtId="0" fontId="92" fillId="15" borderId="47" xfId="0" applyFont="1" applyFill="1" applyBorder="1" applyAlignment="1">
      <alignment horizontal="center" vertical="center" wrapText="1"/>
    </xf>
    <xf numFmtId="0" fontId="92" fillId="15" borderId="48" xfId="0" applyFont="1" applyFill="1" applyBorder="1" applyAlignment="1">
      <alignment horizontal="center" vertical="center" wrapText="1"/>
    </xf>
    <xf numFmtId="0" fontId="92" fillId="35" borderId="47" xfId="0" applyFont="1" applyFill="1" applyBorder="1" applyAlignment="1">
      <alignment horizontal="center" vertical="center" wrapText="1"/>
    </xf>
    <xf numFmtId="0" fontId="92" fillId="35" borderId="48" xfId="0" applyFont="1" applyFill="1" applyBorder="1" applyAlignment="1">
      <alignment horizontal="center" vertical="center" wrapText="1"/>
    </xf>
    <xf numFmtId="0" fontId="92" fillId="35" borderId="44" xfId="0" applyFont="1" applyFill="1" applyBorder="1" applyAlignment="1">
      <alignment horizontal="center" vertical="center" wrapText="1"/>
    </xf>
    <xf numFmtId="2" fontId="94" fillId="35" borderId="57" xfId="0" applyNumberFormat="1" applyFont="1" applyFill="1" applyBorder="1" applyAlignment="1">
      <alignment horizontal="center" vertical="center" wrapText="1"/>
    </xf>
    <xf numFmtId="0" fontId="94" fillId="35" borderId="58" xfId="0" applyFont="1" applyFill="1" applyBorder="1" applyAlignment="1">
      <alignment horizontal="center" vertical="center" wrapText="1"/>
    </xf>
    <xf numFmtId="0" fontId="94" fillId="35" borderId="59" xfId="0" applyFont="1" applyFill="1" applyBorder="1" applyAlignment="1">
      <alignment horizontal="center" vertical="center" wrapText="1"/>
    </xf>
    <xf numFmtId="2" fontId="108" fillId="15" borderId="47" xfId="0" applyNumberFormat="1" applyFont="1" applyFill="1" applyBorder="1" applyAlignment="1">
      <alignment horizontal="center" vertical="center" wrapText="1"/>
    </xf>
    <xf numFmtId="0" fontId="108" fillId="15" borderId="48" xfId="0" applyFont="1" applyFill="1" applyBorder="1" applyAlignment="1">
      <alignment horizontal="center" vertical="center" wrapText="1"/>
    </xf>
    <xf numFmtId="0" fontId="94" fillId="35" borderId="57" xfId="0" applyFont="1" applyFill="1" applyBorder="1" applyAlignment="1">
      <alignment horizontal="center" vertical="center" wrapText="1"/>
    </xf>
    <xf numFmtId="0" fontId="108" fillId="15" borderId="47" xfId="0" applyFont="1" applyFill="1" applyBorder="1" applyAlignment="1">
      <alignment horizontal="center" vertical="center" wrapText="1"/>
    </xf>
    <xf numFmtId="0" fontId="108" fillId="39" borderId="48" xfId="0" applyFont="1" applyFill="1" applyBorder="1" applyAlignment="1">
      <alignment horizontal="center" vertical="center" wrapText="1"/>
    </xf>
    <xf numFmtId="0" fontId="108" fillId="40" borderId="55" xfId="0" applyFont="1" applyFill="1" applyBorder="1" applyAlignment="1">
      <alignment horizontal="center" vertical="center" wrapText="1"/>
    </xf>
    <xf numFmtId="0" fontId="108" fillId="40" borderId="62" xfId="0" applyFont="1" applyFill="1" applyBorder="1" applyAlignment="1">
      <alignment horizontal="center" vertical="center" wrapText="1"/>
    </xf>
    <xf numFmtId="2" fontId="108" fillId="39" borderId="48" xfId="0" applyNumberFormat="1" applyFont="1" applyFill="1" applyBorder="1" applyAlignment="1">
      <alignment horizontal="center" vertical="center" wrapText="1"/>
    </xf>
    <xf numFmtId="2" fontId="108" fillId="40" borderId="55" xfId="0" applyNumberFormat="1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4" fontId="113" fillId="35" borderId="21" xfId="49" applyNumberFormat="1" applyFont="1" applyFill="1" applyBorder="1" applyAlignment="1">
      <alignment horizontal="center" vertical="center" wrapText="1"/>
    </xf>
    <xf numFmtId="4" fontId="3" fillId="17" borderId="16" xfId="0" applyNumberFormat="1" applyFont="1" applyFill="1" applyBorder="1" applyAlignment="1">
      <alignment vertical="center"/>
    </xf>
    <xf numFmtId="4" fontId="19" fillId="15" borderId="16" xfId="49" applyNumberFormat="1" applyFont="1" applyFill="1" applyBorder="1" applyAlignment="1">
      <alignment vertical="center"/>
    </xf>
    <xf numFmtId="4" fontId="3" fillId="19" borderId="16" xfId="0" applyNumberFormat="1" applyFont="1" applyFill="1" applyBorder="1" applyAlignment="1">
      <alignment vertical="center"/>
    </xf>
    <xf numFmtId="4" fontId="3" fillId="35" borderId="16" xfId="0" applyNumberFormat="1" applyFont="1" applyFill="1" applyBorder="1" applyAlignment="1">
      <alignment vertical="center"/>
    </xf>
    <xf numFmtId="0" fontId="4" fillId="42" borderId="16" xfId="0" applyFont="1" applyFill="1" applyBorder="1" applyAlignment="1">
      <alignment horizontal="center" vertical="center" wrapText="1"/>
    </xf>
    <xf numFmtId="4" fontId="3" fillId="35" borderId="27" xfId="0" applyNumberFormat="1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 wrapText="1"/>
    </xf>
    <xf numFmtId="2" fontId="114" fillId="0" borderId="16" xfId="49" applyNumberFormat="1" applyFont="1" applyFill="1" applyBorder="1" applyAlignment="1">
      <alignment horizontal="center" vertical="center"/>
    </xf>
    <xf numFmtId="2" fontId="96" fillId="42" borderId="19" xfId="49" applyNumberFormat="1" applyFont="1" applyFill="1" applyBorder="1" applyAlignment="1">
      <alignment/>
    </xf>
    <xf numFmtId="2" fontId="96" fillId="42" borderId="21" xfId="49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90" zoomScaleNormal="90" zoomScalePageLayoutView="0" workbookViewId="0" topLeftCell="A4">
      <selection activeCell="B15" sqref="B15"/>
    </sheetView>
  </sheetViews>
  <sheetFormatPr defaultColWidth="11.421875" defaultRowHeight="15"/>
  <cols>
    <col min="1" max="1" width="5.57421875" style="0" customWidth="1"/>
    <col min="2" max="2" width="37.421875" style="0" customWidth="1"/>
  </cols>
  <sheetData>
    <row r="1" spans="2:10" ht="19.5" thickBot="1">
      <c r="B1" s="271" t="s">
        <v>341</v>
      </c>
      <c r="C1" s="272"/>
      <c r="D1" s="272"/>
      <c r="E1" s="272"/>
      <c r="F1" s="272"/>
      <c r="G1" s="272"/>
      <c r="H1" s="272"/>
      <c r="I1" s="272"/>
      <c r="J1" s="273"/>
    </row>
    <row r="2" spans="2:10" ht="15.75" thickBot="1">
      <c r="B2" s="215"/>
      <c r="C2" s="216"/>
      <c r="D2" s="216"/>
      <c r="E2" s="216"/>
      <c r="F2" s="216"/>
      <c r="G2" s="216"/>
      <c r="H2" s="216"/>
      <c r="I2" s="216"/>
      <c r="J2" s="217"/>
    </row>
    <row r="3" spans="2:10" ht="19.5" thickBot="1">
      <c r="B3" s="274" t="s">
        <v>342</v>
      </c>
      <c r="C3" s="277" t="s">
        <v>347</v>
      </c>
      <c r="D3" s="278"/>
      <c r="E3" s="278"/>
      <c r="F3" s="278"/>
      <c r="G3" s="278"/>
      <c r="H3" s="278"/>
      <c r="I3" s="278"/>
      <c r="J3" s="279"/>
    </row>
    <row r="4" spans="2:10" ht="15.75" thickBot="1">
      <c r="B4" s="275"/>
      <c r="C4" s="280" t="s">
        <v>334</v>
      </c>
      <c r="D4" s="281"/>
      <c r="E4" s="282" t="s">
        <v>332</v>
      </c>
      <c r="F4" s="283"/>
      <c r="G4" s="284" t="s">
        <v>333</v>
      </c>
      <c r="H4" s="285"/>
      <c r="I4" s="286" t="s">
        <v>343</v>
      </c>
      <c r="J4" s="287"/>
    </row>
    <row r="5" spans="2:10" ht="23.25" thickBot="1">
      <c r="B5" s="276"/>
      <c r="C5" s="218" t="s">
        <v>344</v>
      </c>
      <c r="D5" s="219" t="s">
        <v>345</v>
      </c>
      <c r="E5" s="218" t="s">
        <v>344</v>
      </c>
      <c r="F5" s="219" t="s">
        <v>345</v>
      </c>
      <c r="G5" s="218" t="s">
        <v>344</v>
      </c>
      <c r="H5" s="219" t="s">
        <v>345</v>
      </c>
      <c r="I5" s="288"/>
      <c r="J5" s="289"/>
    </row>
    <row r="6" spans="2:10" ht="15.75" thickBot="1">
      <c r="B6" s="220"/>
      <c r="C6" s="225"/>
      <c r="D6" s="290">
        <f>SUM(+C15+C11+C9+C7+C13)/5</f>
        <v>44.11244444444445</v>
      </c>
      <c r="E6" s="226"/>
      <c r="F6" s="293">
        <f>SUM(+E15+E11+E9+E7+E13)/5</f>
        <v>54.277777777777786</v>
      </c>
      <c r="G6" s="227"/>
      <c r="H6" s="293">
        <f>SUM(+G15+G11+G9+G7+G13)/5</f>
        <v>69.81944444444444</v>
      </c>
      <c r="I6" s="296"/>
      <c r="J6" s="297"/>
    </row>
    <row r="7" spans="2:10" ht="42.75" customHeight="1" thickBot="1">
      <c r="B7" s="244" t="str">
        <f>+'GESTIÓN DEL RIESGO'!C5</f>
        <v>GESTIÓN DEL RIESGO </v>
      </c>
      <c r="C7" s="228">
        <f>+'GESTIÓN DEL RIESGO'!J21</f>
        <v>46.666666666666664</v>
      </c>
      <c r="D7" s="291"/>
      <c r="E7" s="228">
        <f>+'GESTIÓN DEL RIESGO'!K21</f>
        <v>53.333333333333336</v>
      </c>
      <c r="F7" s="294"/>
      <c r="G7" s="228">
        <f>+'GESTIÓN DEL RIESGO'!L21</f>
        <v>70</v>
      </c>
      <c r="H7" s="294"/>
      <c r="I7" s="267" t="s">
        <v>346</v>
      </c>
      <c r="J7" s="268"/>
    </row>
    <row r="8" spans="2:10" ht="16.5" thickBot="1">
      <c r="B8" s="240"/>
      <c r="C8" s="229"/>
      <c r="D8" s="291"/>
      <c r="E8" s="230"/>
      <c r="F8" s="294"/>
      <c r="G8" s="230"/>
      <c r="H8" s="294"/>
      <c r="I8" s="296"/>
      <c r="J8" s="297"/>
    </row>
    <row r="9" spans="2:10" ht="41.25" customHeight="1" thickBot="1">
      <c r="B9" s="239" t="str">
        <f>+'RACIONALIZACIÓN TRÁMITES'!A1</f>
        <v>FORMATO DE RACIONALIZACIÓN DE TRÁMITES</v>
      </c>
      <c r="C9" s="221">
        <f>+'RACIONALIZACIÓN TRÁMITES'!T16</f>
        <v>100</v>
      </c>
      <c r="D9" s="291"/>
      <c r="E9" s="221">
        <f>+'RACIONALIZACIÓN TRÁMITES'!U16</f>
        <v>100</v>
      </c>
      <c r="F9" s="294"/>
      <c r="G9" s="221">
        <f>+'RACIONALIZACIÓN TRÁMITES'!V16</f>
        <v>100</v>
      </c>
      <c r="H9" s="294"/>
      <c r="I9" s="267" t="s">
        <v>346</v>
      </c>
      <c r="J9" s="268"/>
    </row>
    <row r="10" spans="2:10" ht="16.5" thickBot="1">
      <c r="B10" s="240"/>
      <c r="C10" s="229"/>
      <c r="D10" s="291"/>
      <c r="E10" s="230"/>
      <c r="F10" s="294"/>
      <c r="G10" s="230"/>
      <c r="H10" s="294"/>
      <c r="I10" s="269"/>
      <c r="J10" s="270"/>
    </row>
    <row r="11" spans="2:10" ht="48" thickBot="1">
      <c r="B11" s="241" t="str">
        <f>+'RENDICION CUENTAS '!A2</f>
        <v>ESTRATEGIA: RENDICIÓN DE CUENTAS
</v>
      </c>
      <c r="C11" s="222">
        <f>+'RENDICION CUENTAS '!N29</f>
        <v>21.666666666666668</v>
      </c>
      <c r="D11" s="291"/>
      <c r="E11" s="231">
        <f>+'RENDICION CUENTAS '!P29</f>
        <v>30.000000000000004</v>
      </c>
      <c r="F11" s="294"/>
      <c r="G11" s="231">
        <f>+'RENDICION CUENTAS '!R29</f>
        <v>66.04166666666667</v>
      </c>
      <c r="H11" s="294"/>
      <c r="I11" s="267" t="s">
        <v>346</v>
      </c>
      <c r="J11" s="268"/>
    </row>
    <row r="12" spans="2:10" ht="16.5" thickBot="1">
      <c r="B12" s="240"/>
      <c r="C12" s="229"/>
      <c r="D12" s="291"/>
      <c r="E12" s="230"/>
      <c r="F12" s="294"/>
      <c r="G12" s="230"/>
      <c r="H12" s="294"/>
      <c r="I12" s="269"/>
      <c r="J12" s="270"/>
    </row>
    <row r="13" spans="2:10" ht="38.25" customHeight="1" thickBot="1">
      <c r="B13" s="242" t="str">
        <f>+'ATENCION AL CIUDADANO'!C5</f>
        <v>ATENCION AL CIUDADANO </v>
      </c>
      <c r="C13" s="223">
        <f>+'ATENCION AL CIUDADANO'!K24</f>
        <v>30</v>
      </c>
      <c r="D13" s="291"/>
      <c r="E13" s="223">
        <f>+'ATENCION AL CIUDADANO'!M24</f>
        <v>53.333333333333336</v>
      </c>
      <c r="F13" s="294"/>
      <c r="G13" s="223">
        <f>+'ATENCION AL CIUDADANO'!O24</f>
        <v>53.333333333333336</v>
      </c>
      <c r="H13" s="294"/>
      <c r="I13" s="267" t="s">
        <v>346</v>
      </c>
      <c r="J13" s="268"/>
    </row>
    <row r="14" spans="2:10" ht="16.5" thickBot="1">
      <c r="B14" s="240"/>
      <c r="C14" s="229"/>
      <c r="D14" s="291"/>
      <c r="E14" s="230"/>
      <c r="F14" s="294"/>
      <c r="G14" s="230"/>
      <c r="H14" s="294"/>
      <c r="I14" s="232"/>
      <c r="J14" s="233"/>
    </row>
    <row r="15" spans="2:10" ht="32.25" thickBot="1">
      <c r="B15" s="243" t="str">
        <f>+'Mecan Trans y Acc Informacion'!B2:H2</f>
        <v>Mecanismos para la Transparencia y Acceso a la Información</v>
      </c>
      <c r="C15" s="224">
        <f>+'Mecan Trans y Acc Informacion'!L24</f>
        <v>22.228888888888893</v>
      </c>
      <c r="D15" s="292"/>
      <c r="E15" s="224">
        <f>+'Mecan Trans y Acc Informacion'!N24</f>
        <v>34.72222222222223</v>
      </c>
      <c r="F15" s="295"/>
      <c r="G15" s="224">
        <f>+'Mecan Trans y Acc Informacion'!P24</f>
        <v>59.72222222222223</v>
      </c>
      <c r="H15" s="295"/>
      <c r="I15" s="267" t="s">
        <v>346</v>
      </c>
      <c r="J15" s="268"/>
    </row>
  </sheetData>
  <sheetProtection/>
  <mergeCells count="19">
    <mergeCell ref="I13:J13"/>
    <mergeCell ref="I15:J15"/>
    <mergeCell ref="D6:D15"/>
    <mergeCell ref="F6:F15"/>
    <mergeCell ref="H6:H15"/>
    <mergeCell ref="I6:J6"/>
    <mergeCell ref="I7:J7"/>
    <mergeCell ref="I8:J8"/>
    <mergeCell ref="I9:J9"/>
    <mergeCell ref="I10:J10"/>
    <mergeCell ref="I11:J11"/>
    <mergeCell ref="I12:J12"/>
    <mergeCell ref="B1:J1"/>
    <mergeCell ref="B3:B5"/>
    <mergeCell ref="C3:J3"/>
    <mergeCell ref="C4:D4"/>
    <mergeCell ref="E4:F4"/>
    <mergeCell ref="G4:H4"/>
    <mergeCell ref="I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M22"/>
  <sheetViews>
    <sheetView zoomScale="90" zoomScaleNormal="90" workbookViewId="0" topLeftCell="A1">
      <selection activeCell="J9" sqref="J1:K16384"/>
    </sheetView>
  </sheetViews>
  <sheetFormatPr defaultColWidth="9.140625" defaultRowHeight="15"/>
  <cols>
    <col min="1" max="1" width="1.421875" style="17" customWidth="1"/>
    <col min="2" max="2" width="20.140625" style="17" customWidth="1"/>
    <col min="3" max="3" width="6.57421875" style="17" customWidth="1"/>
    <col min="4" max="4" width="15.7109375" style="17" customWidth="1"/>
    <col min="5" max="5" width="16.421875" style="17" customWidth="1"/>
    <col min="6" max="6" width="15.421875" style="18" customWidth="1"/>
    <col min="7" max="7" width="16.57421875" style="17" customWidth="1"/>
    <col min="8" max="8" width="9.140625" style="17" customWidth="1"/>
    <col min="9" max="9" width="7.57421875" style="17" customWidth="1"/>
    <col min="10" max="10" width="15.140625" style="17" hidden="1" customWidth="1"/>
    <col min="11" max="11" width="12.57421875" style="17" hidden="1" customWidth="1"/>
    <col min="12" max="12" width="23.00390625" style="17" bestFit="1" customWidth="1"/>
    <col min="13" max="13" width="21.421875" style="17" customWidth="1"/>
    <col min="14" max="16384" width="9.140625" style="17" customWidth="1"/>
  </cols>
  <sheetData>
    <row r="1" spans="2:13" ht="16.5" thickBot="1">
      <c r="B1" s="333" t="s">
        <v>255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</row>
    <row r="2" spans="2:13" ht="16.5" thickBot="1">
      <c r="B2" s="90" t="s">
        <v>5</v>
      </c>
      <c r="C2" s="336" t="s">
        <v>256</v>
      </c>
      <c r="D2" s="337"/>
      <c r="E2" s="337"/>
      <c r="F2" s="337"/>
      <c r="G2" s="337"/>
      <c r="H2" s="337"/>
      <c r="I2" s="337"/>
      <c r="J2" s="337"/>
      <c r="K2" s="337"/>
      <c r="L2" s="337"/>
      <c r="M2" s="338"/>
    </row>
    <row r="3" spans="2:13" ht="16.5" thickBot="1">
      <c r="B3" s="91" t="s">
        <v>6</v>
      </c>
      <c r="C3" s="336">
        <v>2019</v>
      </c>
      <c r="D3" s="337"/>
      <c r="E3" s="337"/>
      <c r="F3" s="337"/>
      <c r="G3" s="337"/>
      <c r="H3" s="337"/>
      <c r="I3" s="337"/>
      <c r="J3" s="337"/>
      <c r="K3" s="337"/>
      <c r="L3" s="337"/>
      <c r="M3" s="338"/>
    </row>
    <row r="4" spans="2:13" ht="48" thickBot="1">
      <c r="B4" s="54" t="s">
        <v>52</v>
      </c>
      <c r="C4" s="298" t="s">
        <v>289</v>
      </c>
      <c r="D4" s="299"/>
      <c r="E4" s="299"/>
      <c r="F4" s="299"/>
      <c r="G4" s="299"/>
      <c r="H4" s="339" t="s">
        <v>331</v>
      </c>
      <c r="I4" s="340"/>
      <c r="J4" s="340"/>
      <c r="K4" s="340"/>
      <c r="L4" s="340"/>
      <c r="M4" s="341"/>
    </row>
    <row r="5" spans="2:13" ht="15.75">
      <c r="B5" s="53" t="s">
        <v>12</v>
      </c>
      <c r="C5" s="298" t="s">
        <v>257</v>
      </c>
      <c r="D5" s="299"/>
      <c r="E5" s="299"/>
      <c r="F5" s="299"/>
      <c r="G5" s="299"/>
      <c r="H5" s="342"/>
      <c r="I5" s="343"/>
      <c r="J5" s="343"/>
      <c r="K5" s="343"/>
      <c r="L5" s="343"/>
      <c r="M5" s="344"/>
    </row>
    <row r="6" spans="2:13" ht="15.75" thickBot="1">
      <c r="B6" s="19"/>
      <c r="C6" s="20"/>
      <c r="D6" s="20"/>
      <c r="E6" s="20"/>
      <c r="F6" s="21"/>
      <c r="H6" s="345"/>
      <c r="I6" s="346"/>
      <c r="J6" s="346"/>
      <c r="K6" s="346"/>
      <c r="L6" s="346"/>
      <c r="M6" s="347"/>
    </row>
    <row r="7" spans="2:13" ht="21.75" customHeight="1">
      <c r="B7" s="300" t="s">
        <v>0</v>
      </c>
      <c r="C7" s="302" t="s">
        <v>311</v>
      </c>
      <c r="D7" s="302"/>
      <c r="E7" s="302" t="s">
        <v>2</v>
      </c>
      <c r="F7" s="302" t="s">
        <v>3</v>
      </c>
      <c r="G7" s="310" t="s">
        <v>295</v>
      </c>
      <c r="H7" s="348" t="s">
        <v>328</v>
      </c>
      <c r="I7" s="348" t="s">
        <v>329</v>
      </c>
      <c r="J7" s="350" t="s">
        <v>334</v>
      </c>
      <c r="K7" s="312" t="s">
        <v>332</v>
      </c>
      <c r="L7" s="314" t="s">
        <v>333</v>
      </c>
      <c r="M7" s="274" t="s">
        <v>330</v>
      </c>
    </row>
    <row r="8" spans="2:13" ht="21.75" customHeight="1" thickBot="1">
      <c r="B8" s="301"/>
      <c r="C8" s="303"/>
      <c r="D8" s="303"/>
      <c r="E8" s="303"/>
      <c r="F8" s="303"/>
      <c r="G8" s="311"/>
      <c r="H8" s="349"/>
      <c r="I8" s="349"/>
      <c r="J8" s="351"/>
      <c r="K8" s="313"/>
      <c r="L8" s="315"/>
      <c r="M8" s="275"/>
    </row>
    <row r="9" spans="2:13" ht="108.75" customHeight="1" thickBot="1">
      <c r="B9" s="316" t="s">
        <v>258</v>
      </c>
      <c r="C9" s="318" t="s">
        <v>34</v>
      </c>
      <c r="D9" s="61" t="s">
        <v>290</v>
      </c>
      <c r="E9" s="61" t="s">
        <v>228</v>
      </c>
      <c r="F9" s="62" t="s">
        <v>60</v>
      </c>
      <c r="G9" s="63" t="s">
        <v>296</v>
      </c>
      <c r="H9" s="92">
        <v>10</v>
      </c>
      <c r="I9" s="326">
        <v>20</v>
      </c>
      <c r="J9" s="101">
        <v>0</v>
      </c>
      <c r="K9" s="101">
        <v>0</v>
      </c>
      <c r="L9" s="101">
        <v>5</v>
      </c>
      <c r="M9" s="485" t="s">
        <v>355</v>
      </c>
    </row>
    <row r="10" spans="2:13" ht="70.5" customHeight="1" thickBot="1">
      <c r="B10" s="317"/>
      <c r="C10" s="319"/>
      <c r="D10" s="64" t="s">
        <v>291</v>
      </c>
      <c r="E10" s="64" t="s">
        <v>229</v>
      </c>
      <c r="F10" s="65" t="s">
        <v>60</v>
      </c>
      <c r="G10" s="66" t="s">
        <v>298</v>
      </c>
      <c r="H10" s="93">
        <v>10</v>
      </c>
      <c r="I10" s="327"/>
      <c r="J10" s="102">
        <v>0</v>
      </c>
      <c r="K10" s="261">
        <v>0</v>
      </c>
      <c r="L10" s="261">
        <v>5</v>
      </c>
      <c r="M10" s="485" t="s">
        <v>355</v>
      </c>
    </row>
    <row r="11" spans="2:13" ht="77.25" thickBot="1">
      <c r="B11" s="320" t="s">
        <v>11</v>
      </c>
      <c r="C11" s="67" t="s">
        <v>35</v>
      </c>
      <c r="D11" s="68" t="s">
        <v>292</v>
      </c>
      <c r="E11" s="69" t="s">
        <v>122</v>
      </c>
      <c r="F11" s="69" t="s">
        <v>60</v>
      </c>
      <c r="G11" s="70" t="s">
        <v>296</v>
      </c>
      <c r="H11" s="94">
        <v>5</v>
      </c>
      <c r="I11" s="304">
        <v>20</v>
      </c>
      <c r="J11" s="71">
        <v>5</v>
      </c>
      <c r="K11" s="72">
        <v>5</v>
      </c>
      <c r="L11" s="260">
        <v>5</v>
      </c>
      <c r="M11" s="73"/>
    </row>
    <row r="12" spans="2:13" ht="112.5" customHeight="1" thickBot="1">
      <c r="B12" s="320"/>
      <c r="C12" s="67" t="s">
        <v>119</v>
      </c>
      <c r="D12" s="68" t="s">
        <v>293</v>
      </c>
      <c r="E12" s="69" t="s">
        <v>294</v>
      </c>
      <c r="F12" s="69" t="s">
        <v>60</v>
      </c>
      <c r="G12" s="70" t="s">
        <v>296</v>
      </c>
      <c r="H12" s="95">
        <v>5</v>
      </c>
      <c r="I12" s="305"/>
      <c r="J12" s="71">
        <v>5</v>
      </c>
      <c r="K12" s="74">
        <v>5</v>
      </c>
      <c r="L12" s="74">
        <v>5</v>
      </c>
      <c r="M12" s="73"/>
    </row>
    <row r="13" spans="2:13" ht="39" thickBot="1">
      <c r="B13" s="320"/>
      <c r="C13" s="321" t="s">
        <v>42</v>
      </c>
      <c r="D13" s="322" t="s">
        <v>120</v>
      </c>
      <c r="E13" s="69" t="s">
        <v>123</v>
      </c>
      <c r="F13" s="69" t="s">
        <v>60</v>
      </c>
      <c r="G13" s="70" t="s">
        <v>296</v>
      </c>
      <c r="H13" s="306">
        <v>10</v>
      </c>
      <c r="I13" s="305"/>
      <c r="J13" s="323">
        <v>10</v>
      </c>
      <c r="K13" s="328">
        <v>10</v>
      </c>
      <c r="L13" s="328">
        <v>10</v>
      </c>
      <c r="M13" s="73"/>
    </row>
    <row r="14" spans="2:13" ht="26.25" thickBot="1">
      <c r="B14" s="320"/>
      <c r="C14" s="321"/>
      <c r="D14" s="322"/>
      <c r="E14" s="69" t="s">
        <v>124</v>
      </c>
      <c r="F14" s="69" t="s">
        <v>60</v>
      </c>
      <c r="G14" s="70" t="s">
        <v>296</v>
      </c>
      <c r="H14" s="307"/>
      <c r="I14" s="305"/>
      <c r="J14" s="324"/>
      <c r="K14" s="329"/>
      <c r="L14" s="329"/>
      <c r="M14" s="73"/>
    </row>
    <row r="15" spans="2:13" ht="33.75" customHeight="1" thickBot="1">
      <c r="B15" s="320"/>
      <c r="C15" s="321"/>
      <c r="D15" s="322"/>
      <c r="E15" s="69" t="s">
        <v>125</v>
      </c>
      <c r="F15" s="69" t="s">
        <v>60</v>
      </c>
      <c r="G15" s="70" t="s">
        <v>296</v>
      </c>
      <c r="H15" s="307"/>
      <c r="I15" s="305"/>
      <c r="J15" s="324"/>
      <c r="K15" s="329"/>
      <c r="L15" s="329"/>
      <c r="M15" s="73"/>
    </row>
    <row r="16" spans="2:13" ht="26.25" thickBot="1">
      <c r="B16" s="320"/>
      <c r="C16" s="321"/>
      <c r="D16" s="322"/>
      <c r="E16" s="69" t="s">
        <v>126</v>
      </c>
      <c r="F16" s="69" t="s">
        <v>60</v>
      </c>
      <c r="G16" s="70" t="s">
        <v>296</v>
      </c>
      <c r="H16" s="307"/>
      <c r="I16" s="305"/>
      <c r="J16" s="325"/>
      <c r="K16" s="330"/>
      <c r="L16" s="330"/>
      <c r="M16" s="73"/>
    </row>
    <row r="17" spans="2:13" ht="131.25" customHeight="1" thickBot="1">
      <c r="B17" s="308" t="s">
        <v>259</v>
      </c>
      <c r="C17" s="309" t="s">
        <v>36</v>
      </c>
      <c r="D17" s="308" t="s">
        <v>233</v>
      </c>
      <c r="E17" s="75" t="s">
        <v>50</v>
      </c>
      <c r="F17" s="75" t="s">
        <v>60</v>
      </c>
      <c r="G17" s="76" t="s">
        <v>296</v>
      </c>
      <c r="H17" s="96">
        <v>10</v>
      </c>
      <c r="I17" s="331">
        <v>20</v>
      </c>
      <c r="J17" s="77">
        <v>10</v>
      </c>
      <c r="K17" s="77">
        <v>10</v>
      </c>
      <c r="L17" s="77">
        <v>10</v>
      </c>
      <c r="M17" s="78"/>
    </row>
    <row r="18" spans="2:13" ht="116.25" customHeight="1" thickBot="1">
      <c r="B18" s="308"/>
      <c r="C18" s="309"/>
      <c r="D18" s="308"/>
      <c r="E18" s="75" t="s">
        <v>260</v>
      </c>
      <c r="F18" s="75" t="s">
        <v>60</v>
      </c>
      <c r="G18" s="76" t="s">
        <v>296</v>
      </c>
      <c r="H18" s="97">
        <v>10</v>
      </c>
      <c r="I18" s="332"/>
      <c r="J18" s="79">
        <v>10</v>
      </c>
      <c r="K18" s="77">
        <v>10</v>
      </c>
      <c r="L18" s="77">
        <v>10</v>
      </c>
      <c r="M18" s="78"/>
    </row>
    <row r="19" spans="2:13" ht="120" customHeight="1" thickBot="1">
      <c r="B19" s="81" t="s">
        <v>261</v>
      </c>
      <c r="C19" s="80" t="s">
        <v>37</v>
      </c>
      <c r="D19" s="81" t="s">
        <v>8</v>
      </c>
      <c r="E19" s="81" t="s">
        <v>51</v>
      </c>
      <c r="F19" s="81" t="s">
        <v>9</v>
      </c>
      <c r="G19" s="82" t="s">
        <v>298</v>
      </c>
      <c r="H19" s="98">
        <v>20</v>
      </c>
      <c r="I19" s="98">
        <v>20</v>
      </c>
      <c r="J19" s="83">
        <v>0</v>
      </c>
      <c r="K19" s="83">
        <v>0</v>
      </c>
      <c r="L19" s="83">
        <v>0</v>
      </c>
      <c r="M19" s="84"/>
    </row>
    <row r="20" spans="2:13" ht="120" customHeight="1" thickBot="1">
      <c r="B20" s="86" t="s">
        <v>121</v>
      </c>
      <c r="C20" s="85" t="s">
        <v>38</v>
      </c>
      <c r="D20" s="86" t="s">
        <v>39</v>
      </c>
      <c r="E20" s="86" t="s">
        <v>40</v>
      </c>
      <c r="F20" s="86" t="s">
        <v>7</v>
      </c>
      <c r="G20" s="87" t="s">
        <v>298</v>
      </c>
      <c r="H20" s="99">
        <v>20</v>
      </c>
      <c r="I20" s="100">
        <v>20</v>
      </c>
      <c r="J20" s="88">
        <v>6.666666666666667</v>
      </c>
      <c r="K20" s="88">
        <f>+I20/3*2</f>
        <v>13.333333333333334</v>
      </c>
      <c r="L20" s="88">
        <v>20</v>
      </c>
      <c r="M20" s="89"/>
    </row>
    <row r="21" spans="8:13" ht="15.75" thickBot="1">
      <c r="H21" s="58">
        <f>SUM(H9:H20)</f>
        <v>100</v>
      </c>
      <c r="I21" s="58">
        <f>SUM(I9:I20)</f>
        <v>100</v>
      </c>
      <c r="J21" s="59">
        <f>SUM(J9:J20)</f>
        <v>46.666666666666664</v>
      </c>
      <c r="K21" s="59">
        <f>SUM(K9:K20)</f>
        <v>53.333333333333336</v>
      </c>
      <c r="L21" s="59">
        <f>SUM(L9:L20)</f>
        <v>70</v>
      </c>
      <c r="M21" s="60"/>
    </row>
    <row r="22" ht="16.5" thickBot="1">
      <c r="F22" s="55"/>
    </row>
  </sheetData>
  <sheetProtection/>
  <mergeCells count="33">
    <mergeCell ref="L13:L16"/>
    <mergeCell ref="K13:K16"/>
    <mergeCell ref="I17:I18"/>
    <mergeCell ref="B1:M1"/>
    <mergeCell ref="C2:M2"/>
    <mergeCell ref="C3:M3"/>
    <mergeCell ref="H4:M4"/>
    <mergeCell ref="H5:M6"/>
    <mergeCell ref="H7:H8"/>
    <mergeCell ref="I7:I8"/>
    <mergeCell ref="J7:J8"/>
    <mergeCell ref="K7:K8"/>
    <mergeCell ref="L7:L8"/>
    <mergeCell ref="M7:M8"/>
    <mergeCell ref="B9:B10"/>
    <mergeCell ref="C9:C10"/>
    <mergeCell ref="B11:B16"/>
    <mergeCell ref="C13:C16"/>
    <mergeCell ref="D13:D16"/>
    <mergeCell ref="J13:J16"/>
    <mergeCell ref="I9:I10"/>
    <mergeCell ref="I11:I16"/>
    <mergeCell ref="H13:H16"/>
    <mergeCell ref="B17:B18"/>
    <mergeCell ref="C17:C18"/>
    <mergeCell ref="D17:D18"/>
    <mergeCell ref="G7:G8"/>
    <mergeCell ref="C4:G4"/>
    <mergeCell ref="C5:G5"/>
    <mergeCell ref="B7:B8"/>
    <mergeCell ref="C7:D8"/>
    <mergeCell ref="E7:E8"/>
    <mergeCell ref="F7:F8"/>
  </mergeCells>
  <printOptions/>
  <pageMargins left="0.7" right="0.7" top="0.75" bottom="0.75" header="0.3" footer="0.3"/>
  <pageSetup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16"/>
  <sheetViews>
    <sheetView zoomScalePageLayoutView="0" workbookViewId="0" topLeftCell="K4">
      <selection activeCell="T7" sqref="T1:U16384"/>
    </sheetView>
  </sheetViews>
  <sheetFormatPr defaultColWidth="9.140625" defaultRowHeight="30" customHeight="1"/>
  <cols>
    <col min="1" max="1" width="16.8515625" style="48" customWidth="1"/>
    <col min="2" max="2" width="8.8515625" style="48" customWidth="1"/>
    <col min="3" max="3" width="1.1484375" style="48" customWidth="1"/>
    <col min="4" max="4" width="43.8515625" style="48" customWidth="1"/>
    <col min="5" max="5" width="10.8515625" style="48" customWidth="1"/>
    <col min="6" max="6" width="25.00390625" style="48" customWidth="1"/>
    <col min="7" max="7" width="37.8515625" style="48" customWidth="1"/>
    <col min="8" max="8" width="15.00390625" style="48" customWidth="1"/>
    <col min="9" max="9" width="22.421875" style="48" customWidth="1"/>
    <col min="10" max="10" width="4.00390625" style="48" customWidth="1"/>
    <col min="11" max="11" width="11.8515625" style="48" customWidth="1"/>
    <col min="12" max="12" width="5.00390625" style="48" customWidth="1"/>
    <col min="13" max="13" width="11.7109375" style="48" customWidth="1"/>
    <col min="14" max="14" width="12.28125" style="48" customWidth="1"/>
    <col min="15" max="15" width="9.00390625" style="48" customWidth="1"/>
    <col min="16" max="16" width="16.00390625" style="48" customWidth="1"/>
    <col min="17" max="17" width="17.00390625" style="48" customWidth="1"/>
    <col min="18" max="18" width="14.57421875" style="48" customWidth="1"/>
    <col min="19" max="19" width="9.140625" style="48" customWidth="1"/>
    <col min="20" max="20" width="11.00390625" style="48" hidden="1" customWidth="1"/>
    <col min="21" max="21" width="14.7109375" style="48" hidden="1" customWidth="1"/>
    <col min="22" max="22" width="23.00390625" style="48" bestFit="1" customWidth="1"/>
    <col min="23" max="23" width="14.57421875" style="48" customWidth="1"/>
    <col min="24" max="16384" width="9.140625" style="48" customWidth="1"/>
  </cols>
  <sheetData>
    <row r="1" spans="1:17" ht="30" customHeight="1" thickBot="1">
      <c r="A1" s="352" t="s">
        <v>284</v>
      </c>
      <c r="B1" s="352"/>
      <c r="C1" s="352"/>
      <c r="D1" s="352"/>
      <c r="E1" s="352"/>
      <c r="F1" s="352"/>
      <c r="G1" s="352"/>
      <c r="H1" s="352"/>
      <c r="I1" s="52"/>
      <c r="J1" s="52"/>
      <c r="K1" s="52"/>
      <c r="L1" s="52"/>
      <c r="M1" s="52"/>
      <c r="N1" s="52"/>
      <c r="O1" s="52"/>
      <c r="P1" s="51"/>
      <c r="Q1" s="51"/>
    </row>
    <row r="2" spans="1:17" ht="30" customHeight="1" thickBot="1">
      <c r="A2" s="353" t="s">
        <v>283</v>
      </c>
      <c r="B2" s="353"/>
      <c r="C2" s="354" t="s">
        <v>282</v>
      </c>
      <c r="D2" s="354"/>
      <c r="E2" s="354"/>
      <c r="F2" s="354"/>
      <c r="G2" s="354"/>
      <c r="H2" s="354"/>
      <c r="I2" s="51"/>
      <c r="J2" s="51"/>
      <c r="K2" s="51"/>
      <c r="L2" s="51"/>
      <c r="M2" s="51"/>
      <c r="N2" s="51"/>
      <c r="O2" s="51"/>
      <c r="P2" s="51"/>
      <c r="Q2" s="51"/>
    </row>
    <row r="3" spans="1:17" ht="8.2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353" t="s">
        <v>281</v>
      </c>
      <c r="L3" s="353"/>
      <c r="M3" s="354" t="s">
        <v>280</v>
      </c>
      <c r="N3" s="354"/>
      <c r="O3" s="354"/>
      <c r="P3" s="51"/>
      <c r="Q3" s="51"/>
    </row>
    <row r="4" spans="1:17" ht="20.25" customHeight="1" thickBot="1">
      <c r="A4" s="353" t="s">
        <v>279</v>
      </c>
      <c r="B4" s="353"/>
      <c r="C4" s="354" t="s">
        <v>198</v>
      </c>
      <c r="D4" s="354"/>
      <c r="E4" s="354"/>
      <c r="F4" s="354"/>
      <c r="G4" s="354"/>
      <c r="H4" s="354"/>
      <c r="I4" s="51"/>
      <c r="J4" s="51"/>
      <c r="K4" s="353"/>
      <c r="L4" s="353"/>
      <c r="M4" s="354"/>
      <c r="N4" s="354"/>
      <c r="O4" s="354"/>
      <c r="P4" s="51"/>
      <c r="Q4" s="51"/>
    </row>
    <row r="5" spans="1:17" ht="20.25" customHeight="1" thickBot="1">
      <c r="A5" s="353"/>
      <c r="B5" s="353"/>
      <c r="C5" s="354"/>
      <c r="D5" s="354"/>
      <c r="E5" s="354"/>
      <c r="F5" s="354"/>
      <c r="G5" s="354"/>
      <c r="H5" s="354"/>
      <c r="I5" s="51"/>
      <c r="J5" s="51"/>
      <c r="K5" s="51"/>
      <c r="L5" s="51"/>
      <c r="M5" s="51"/>
      <c r="N5" s="51"/>
      <c r="O5" s="51"/>
      <c r="P5" s="51"/>
      <c r="Q5" s="51"/>
    </row>
    <row r="6" spans="1:17" ht="7.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353" t="s">
        <v>278</v>
      </c>
      <c r="L6" s="353"/>
      <c r="M6" s="354">
        <v>2019</v>
      </c>
      <c r="N6" s="354"/>
      <c r="O6" s="354"/>
      <c r="P6" s="51"/>
      <c r="Q6" s="51"/>
    </row>
    <row r="7" spans="1:17" ht="13.5" customHeight="1" thickBot="1">
      <c r="A7" s="353" t="s">
        <v>277</v>
      </c>
      <c r="B7" s="353"/>
      <c r="C7" s="354" t="s">
        <v>276</v>
      </c>
      <c r="D7" s="354"/>
      <c r="E7" s="354"/>
      <c r="F7" s="354"/>
      <c r="G7" s="354"/>
      <c r="H7" s="354"/>
      <c r="I7" s="51"/>
      <c r="J7" s="51"/>
      <c r="K7" s="353"/>
      <c r="L7" s="353"/>
      <c r="M7" s="354"/>
      <c r="N7" s="354"/>
      <c r="O7" s="354"/>
      <c r="P7" s="51"/>
      <c r="Q7" s="51"/>
    </row>
    <row r="8" spans="1:17" ht="13.5" customHeight="1" thickBot="1">
      <c r="A8" s="353"/>
      <c r="B8" s="353"/>
      <c r="C8" s="354"/>
      <c r="D8" s="354"/>
      <c r="E8" s="354"/>
      <c r="F8" s="354"/>
      <c r="G8" s="354"/>
      <c r="H8" s="354"/>
      <c r="I8" s="51"/>
      <c r="J8" s="51"/>
      <c r="K8" s="51"/>
      <c r="L8" s="51"/>
      <c r="M8" s="51"/>
      <c r="N8" s="51"/>
      <c r="O8" s="51"/>
      <c r="P8" s="51"/>
      <c r="Q8" s="51"/>
    </row>
    <row r="9" spans="1:17" ht="13.5" customHeight="1" thickBot="1">
      <c r="A9" s="353"/>
      <c r="B9" s="353"/>
      <c r="C9" s="354"/>
      <c r="D9" s="354"/>
      <c r="E9" s="354"/>
      <c r="F9" s="354"/>
      <c r="G9" s="354"/>
      <c r="H9" s="354"/>
      <c r="I9" s="51"/>
      <c r="J9" s="51"/>
      <c r="K9" s="352" t="s">
        <v>184</v>
      </c>
      <c r="L9" s="352"/>
      <c r="M9" s="352"/>
      <c r="N9" s="352"/>
      <c r="O9" s="352"/>
      <c r="P9" s="51"/>
      <c r="Q9" s="51"/>
    </row>
    <row r="10" spans="1:17" ht="10.5" customHeight="1" thickBo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352"/>
      <c r="L10" s="352"/>
      <c r="M10" s="352"/>
      <c r="N10" s="352"/>
      <c r="O10" s="352"/>
      <c r="P10" s="51"/>
      <c r="Q10" s="51"/>
    </row>
    <row r="11" spans="1:17" ht="16.5" customHeight="1" thickBot="1">
      <c r="A11" s="353" t="s">
        <v>275</v>
      </c>
      <c r="B11" s="353"/>
      <c r="C11" s="354" t="s">
        <v>285</v>
      </c>
      <c r="D11" s="354"/>
      <c r="E11" s="354"/>
      <c r="F11" s="354"/>
      <c r="G11" s="354"/>
      <c r="H11" s="354"/>
      <c r="I11" s="51"/>
      <c r="J11" s="51"/>
      <c r="K11" s="352"/>
      <c r="L11" s="352"/>
      <c r="M11" s="352"/>
      <c r="N11" s="352"/>
      <c r="O11" s="352"/>
      <c r="P11" s="51"/>
      <c r="Q11" s="51"/>
    </row>
    <row r="12" spans="1:23" ht="16.5" customHeight="1" thickBot="1">
      <c r="A12" s="353"/>
      <c r="B12" s="353"/>
      <c r="C12" s="354"/>
      <c r="D12" s="354"/>
      <c r="E12" s="354"/>
      <c r="F12" s="354"/>
      <c r="G12" s="354"/>
      <c r="H12" s="354"/>
      <c r="I12" s="51"/>
      <c r="J12" s="51"/>
      <c r="K12" s="51"/>
      <c r="L12" s="51"/>
      <c r="M12" s="51"/>
      <c r="N12" s="51"/>
      <c r="O12" s="51"/>
      <c r="P12" s="51"/>
      <c r="Q12" s="51"/>
      <c r="R12" s="359" t="s">
        <v>331</v>
      </c>
      <c r="S12" s="359"/>
      <c r="T12" s="359"/>
      <c r="U12" s="359"/>
      <c r="V12" s="359"/>
      <c r="W12" s="359"/>
    </row>
    <row r="13" spans="1:23" ht="6" customHeight="1" thickBot="1">
      <c r="A13" s="352" t="s">
        <v>184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51"/>
      <c r="Q13" s="51"/>
      <c r="R13" s="360"/>
      <c r="S13" s="360"/>
      <c r="T13" s="360"/>
      <c r="U13" s="360"/>
      <c r="V13" s="360"/>
      <c r="W13" s="360"/>
    </row>
    <row r="14" spans="1:23" ht="30" customHeight="1" thickBot="1">
      <c r="A14" s="355" t="s">
        <v>185</v>
      </c>
      <c r="B14" s="355"/>
      <c r="C14" s="355"/>
      <c r="D14" s="355"/>
      <c r="E14" s="355"/>
      <c r="F14" s="355" t="s">
        <v>186</v>
      </c>
      <c r="G14" s="355"/>
      <c r="H14" s="355"/>
      <c r="I14" s="355"/>
      <c r="J14" s="355"/>
      <c r="K14" s="355"/>
      <c r="L14" s="355"/>
      <c r="M14" s="355"/>
      <c r="N14" s="355" t="s">
        <v>187</v>
      </c>
      <c r="O14" s="355"/>
      <c r="P14" s="355"/>
      <c r="Q14" s="355"/>
      <c r="R14" s="348" t="s">
        <v>328</v>
      </c>
      <c r="S14" s="348" t="s">
        <v>329</v>
      </c>
      <c r="T14" s="350" t="s">
        <v>334</v>
      </c>
      <c r="U14" s="312" t="s">
        <v>332</v>
      </c>
      <c r="V14" s="314" t="s">
        <v>333</v>
      </c>
      <c r="W14" s="274" t="s">
        <v>330</v>
      </c>
    </row>
    <row r="15" spans="1:23" ht="30" customHeight="1" thickBot="1">
      <c r="A15" s="50" t="s">
        <v>188</v>
      </c>
      <c r="B15" s="355" t="s">
        <v>189</v>
      </c>
      <c r="C15" s="355"/>
      <c r="D15" s="50" t="s">
        <v>190</v>
      </c>
      <c r="E15" s="50" t="s">
        <v>191</v>
      </c>
      <c r="F15" s="50" t="s">
        <v>192</v>
      </c>
      <c r="G15" s="50" t="s">
        <v>193</v>
      </c>
      <c r="H15" s="355" t="s">
        <v>274</v>
      </c>
      <c r="I15" s="355"/>
      <c r="J15" s="355" t="s">
        <v>194</v>
      </c>
      <c r="K15" s="355"/>
      <c r="L15" s="355" t="s">
        <v>195</v>
      </c>
      <c r="M15" s="355"/>
      <c r="N15" s="50" t="s">
        <v>273</v>
      </c>
      <c r="O15" s="355" t="s">
        <v>196</v>
      </c>
      <c r="P15" s="355"/>
      <c r="Q15" s="50" t="s">
        <v>197</v>
      </c>
      <c r="R15" s="349"/>
      <c r="S15" s="349"/>
      <c r="T15" s="351"/>
      <c r="U15" s="313"/>
      <c r="V15" s="315"/>
      <c r="W15" s="275"/>
    </row>
    <row r="16" spans="1:23" ht="162" customHeight="1" thickBot="1">
      <c r="A16" s="49" t="s">
        <v>199</v>
      </c>
      <c r="B16" s="356" t="s">
        <v>272</v>
      </c>
      <c r="C16" s="356"/>
      <c r="D16" s="49" t="s">
        <v>271</v>
      </c>
      <c r="E16" s="49" t="s">
        <v>267</v>
      </c>
      <c r="F16" s="49" t="s">
        <v>288</v>
      </c>
      <c r="G16" s="49" t="s">
        <v>327</v>
      </c>
      <c r="H16" s="356" t="s">
        <v>270</v>
      </c>
      <c r="I16" s="356"/>
      <c r="J16" s="356" t="s">
        <v>326</v>
      </c>
      <c r="K16" s="356"/>
      <c r="L16" s="356" t="s">
        <v>269</v>
      </c>
      <c r="M16" s="356"/>
      <c r="N16" s="56">
        <v>43469</v>
      </c>
      <c r="O16" s="357">
        <v>43781</v>
      </c>
      <c r="P16" s="358"/>
      <c r="Q16" s="103" t="s">
        <v>268</v>
      </c>
      <c r="R16" s="104">
        <v>100</v>
      </c>
      <c r="S16" s="105">
        <f>+R16</f>
        <v>100</v>
      </c>
      <c r="T16" s="262">
        <v>100</v>
      </c>
      <c r="U16" s="57">
        <v>100</v>
      </c>
      <c r="V16" s="57">
        <v>100</v>
      </c>
      <c r="W16" s="263" t="s">
        <v>352</v>
      </c>
    </row>
  </sheetData>
  <sheetProtection/>
  <mergeCells count="35">
    <mergeCell ref="R12:W13"/>
    <mergeCell ref="R14:R15"/>
    <mergeCell ref="S14:S15"/>
    <mergeCell ref="T14:T15"/>
    <mergeCell ref="U14:U15"/>
    <mergeCell ref="V14:V15"/>
    <mergeCell ref="W14:W15"/>
    <mergeCell ref="A13:O13"/>
    <mergeCell ref="A14:E14"/>
    <mergeCell ref="F14:M14"/>
    <mergeCell ref="B15:C15"/>
    <mergeCell ref="H15:I15"/>
    <mergeCell ref="J15:K15"/>
    <mergeCell ref="L15:M15"/>
    <mergeCell ref="O15:P15"/>
    <mergeCell ref="A1:H1"/>
    <mergeCell ref="K6:L7"/>
    <mergeCell ref="M6:O7"/>
    <mergeCell ref="A7:B9"/>
    <mergeCell ref="C7:H9"/>
    <mergeCell ref="B16:C16"/>
    <mergeCell ref="H16:I16"/>
    <mergeCell ref="J16:K16"/>
    <mergeCell ref="L16:M16"/>
    <mergeCell ref="O16:P16"/>
    <mergeCell ref="K9:O11"/>
    <mergeCell ref="A2:B2"/>
    <mergeCell ref="C2:H2"/>
    <mergeCell ref="N14:Q14"/>
    <mergeCell ref="K3:L4"/>
    <mergeCell ref="M3:O4"/>
    <mergeCell ref="A4:B5"/>
    <mergeCell ref="C4:H5"/>
    <mergeCell ref="A11:B12"/>
    <mergeCell ref="C11:H12"/>
  </mergeCells>
  <printOptions/>
  <pageMargins left="0" right="0" top="0" bottom="0" header="0.5" footer="0.5"/>
  <pageSetup horizontalDpi="300" verticalDpi="300" orientation="landscape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S33"/>
  <sheetViews>
    <sheetView zoomScale="60" zoomScaleNormal="60" zoomScalePageLayoutView="0" workbookViewId="0" topLeftCell="A1">
      <selection activeCell="O29" sqref="O1:P16384"/>
    </sheetView>
  </sheetViews>
  <sheetFormatPr defaultColWidth="9.140625" defaultRowHeight="15"/>
  <cols>
    <col min="1" max="1" width="23.57421875" style="3" customWidth="1"/>
    <col min="2" max="2" width="11.421875" style="3" customWidth="1"/>
    <col min="3" max="3" width="39.140625" style="3" customWidth="1"/>
    <col min="4" max="4" width="22.421875" style="5" customWidth="1"/>
    <col min="5" max="5" width="28.28125" style="6" customWidth="1"/>
    <col min="6" max="6" width="23.8515625" style="1" customWidth="1"/>
    <col min="7" max="7" width="30.421875" style="1" customWidth="1"/>
    <col min="8" max="8" width="13.28125" style="7" hidden="1" customWidth="1"/>
    <col min="9" max="9" width="16.28125" style="7" hidden="1" customWidth="1"/>
    <col min="10" max="10" width="56.8515625" style="7" hidden="1" customWidth="1"/>
    <col min="11" max="11" width="11.140625" style="3" customWidth="1"/>
    <col min="12" max="12" width="11.00390625" style="3" customWidth="1"/>
    <col min="13" max="14" width="9.00390625" style="3" hidden="1" customWidth="1"/>
    <col min="15" max="16" width="14.7109375" style="3" hidden="1" customWidth="1"/>
    <col min="17" max="17" width="14.28125" style="3" customWidth="1"/>
    <col min="18" max="18" width="13.140625" style="3" customWidth="1"/>
    <col min="19" max="19" width="24.7109375" style="3" customWidth="1"/>
    <col min="20" max="16384" width="9.140625" style="3" customWidth="1"/>
  </cols>
  <sheetData>
    <row r="1" ht="5.25" customHeight="1" thickBot="1"/>
    <row r="2" spans="1:10" ht="36.75" customHeight="1">
      <c r="A2" s="380" t="s">
        <v>77</v>
      </c>
      <c r="B2" s="381"/>
      <c r="C2" s="381"/>
      <c r="D2" s="381"/>
      <c r="E2" s="381"/>
      <c r="F2" s="381"/>
      <c r="G2" s="381"/>
      <c r="H2" s="381"/>
      <c r="I2" s="381"/>
      <c r="J2" s="382"/>
    </row>
    <row r="3" spans="1:10" ht="22.5" customHeight="1">
      <c r="A3" s="383" t="s">
        <v>13</v>
      </c>
      <c r="B3" s="384"/>
      <c r="C3" s="384"/>
      <c r="D3" s="384"/>
      <c r="E3" s="384"/>
      <c r="F3" s="384"/>
      <c r="G3" s="384"/>
      <c r="H3" s="384"/>
      <c r="I3" s="384"/>
      <c r="J3" s="385"/>
    </row>
    <row r="4" spans="1:10" ht="21" customHeight="1">
      <c r="A4" s="383" t="s">
        <v>14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5.5" customHeight="1">
      <c r="A5" s="386" t="s">
        <v>312</v>
      </c>
      <c r="B5" s="387"/>
      <c r="C5" s="387"/>
      <c r="D5" s="387"/>
      <c r="E5" s="387"/>
      <c r="F5" s="387"/>
      <c r="G5" s="387"/>
      <c r="H5" s="387"/>
      <c r="I5" s="387"/>
      <c r="J5" s="388"/>
    </row>
    <row r="6" spans="1:10" ht="32.25" customHeight="1" thickBot="1">
      <c r="A6" s="374" t="s">
        <v>15</v>
      </c>
      <c r="B6" s="375"/>
      <c r="C6" s="375"/>
      <c r="D6" s="375"/>
      <c r="E6" s="375"/>
      <c r="F6" s="375"/>
      <c r="G6" s="375"/>
      <c r="H6" s="375"/>
      <c r="I6" s="375"/>
      <c r="J6" s="376"/>
    </row>
    <row r="7" spans="1:19" s="8" customFormat="1" ht="45" customHeight="1" thickBot="1">
      <c r="A7" s="377"/>
      <c r="B7" s="378"/>
      <c r="C7" s="378"/>
      <c r="D7" s="378"/>
      <c r="E7" s="378"/>
      <c r="F7" s="378"/>
      <c r="G7" s="378"/>
      <c r="H7" s="378"/>
      <c r="I7" s="378"/>
      <c r="J7" s="379"/>
      <c r="K7" s="413" t="s">
        <v>335</v>
      </c>
      <c r="L7" s="414"/>
      <c r="M7" s="414"/>
      <c r="N7" s="414"/>
      <c r="O7" s="414"/>
      <c r="P7" s="414"/>
      <c r="Q7" s="414"/>
      <c r="R7" s="414"/>
      <c r="S7" s="415"/>
    </row>
    <row r="8" spans="3:19" ht="10.5" customHeight="1" thickBot="1">
      <c r="C8" s="2"/>
      <c r="D8" s="4"/>
      <c r="E8" s="9"/>
      <c r="F8" s="10"/>
      <c r="G8" s="2"/>
      <c r="H8" s="11"/>
      <c r="I8" s="11"/>
      <c r="J8" s="11"/>
      <c r="K8" s="410"/>
      <c r="L8" s="411"/>
      <c r="M8" s="411"/>
      <c r="N8" s="411"/>
      <c r="O8" s="411"/>
      <c r="P8" s="411"/>
      <c r="Q8" s="411"/>
      <c r="R8" s="411"/>
      <c r="S8" s="412"/>
    </row>
    <row r="9" spans="3:19" ht="18.75" customHeight="1" thickBot="1">
      <c r="C9" s="2" t="s">
        <v>90</v>
      </c>
      <c r="D9" s="4"/>
      <c r="E9" s="9"/>
      <c r="F9" s="10"/>
      <c r="G9" s="2"/>
      <c r="H9" s="11"/>
      <c r="I9" s="14"/>
      <c r="J9" s="15"/>
      <c r="K9" s="348" t="s">
        <v>329</v>
      </c>
      <c r="L9" s="348" t="s">
        <v>328</v>
      </c>
      <c r="M9" s="396" t="s">
        <v>334</v>
      </c>
      <c r="N9" s="397"/>
      <c r="O9" s="396" t="s">
        <v>332</v>
      </c>
      <c r="P9" s="397" t="s">
        <v>332</v>
      </c>
      <c r="Q9" s="406" t="s">
        <v>333</v>
      </c>
      <c r="R9" s="407"/>
      <c r="S9" s="274" t="s">
        <v>330</v>
      </c>
    </row>
    <row r="10" spans="1:19" s="6" customFormat="1" ht="42" customHeight="1" thickBot="1">
      <c r="A10" s="43" t="s">
        <v>73</v>
      </c>
      <c r="B10" s="364" t="s">
        <v>16</v>
      </c>
      <c r="C10" s="364"/>
      <c r="D10" s="44" t="s">
        <v>17</v>
      </c>
      <c r="E10" s="44" t="s">
        <v>61</v>
      </c>
      <c r="F10" s="44" t="s">
        <v>295</v>
      </c>
      <c r="G10" s="45" t="s">
        <v>3</v>
      </c>
      <c r="H10" s="371" t="s">
        <v>18</v>
      </c>
      <c r="I10" s="372"/>
      <c r="J10" s="373"/>
      <c r="K10" s="395"/>
      <c r="L10" s="395"/>
      <c r="M10" s="398"/>
      <c r="N10" s="399"/>
      <c r="O10" s="398"/>
      <c r="P10" s="399"/>
      <c r="Q10" s="408"/>
      <c r="R10" s="409"/>
      <c r="S10" s="275"/>
    </row>
    <row r="11" spans="1:19" ht="75.75" customHeight="1" thickBot="1">
      <c r="A11" s="362" t="s">
        <v>181</v>
      </c>
      <c r="B11" s="106" t="s">
        <v>34</v>
      </c>
      <c r="C11" s="107" t="s">
        <v>98</v>
      </c>
      <c r="D11" s="108" t="s">
        <v>74</v>
      </c>
      <c r="E11" s="108" t="s">
        <v>211</v>
      </c>
      <c r="F11" s="109" t="s">
        <v>299</v>
      </c>
      <c r="G11" s="110" t="s">
        <v>300</v>
      </c>
      <c r="H11" s="111" t="s">
        <v>19</v>
      </c>
      <c r="I11" s="112" t="s">
        <v>91</v>
      </c>
      <c r="J11" s="113" t="s">
        <v>81</v>
      </c>
      <c r="K11" s="400">
        <v>25</v>
      </c>
      <c r="L11" s="486">
        <f aca="true" t="shared" si="0" ref="L11:L16">+fijo1/6</f>
        <v>4.166666666666667</v>
      </c>
      <c r="M11" s="400">
        <f>SUM(N11:N16)</f>
        <v>12.5</v>
      </c>
      <c r="N11" s="486">
        <f>+L11</f>
        <v>4.166666666666667</v>
      </c>
      <c r="O11" s="400">
        <f>SUM(P11:P16)</f>
        <v>14.583333333333334</v>
      </c>
      <c r="P11" s="486">
        <f>+L11</f>
        <v>4.166666666666667</v>
      </c>
      <c r="Q11" s="400">
        <f>SUM(R11:R16)</f>
        <v>18.75</v>
      </c>
      <c r="R11" s="486">
        <f>+N11</f>
        <v>4.166666666666667</v>
      </c>
      <c r="S11" s="158"/>
    </row>
    <row r="12" spans="1:19" ht="75.75" customHeight="1" thickBot="1">
      <c r="A12" s="363"/>
      <c r="B12" s="114" t="s">
        <v>41</v>
      </c>
      <c r="C12" s="115" t="s">
        <v>262</v>
      </c>
      <c r="D12" s="116" t="s">
        <v>74</v>
      </c>
      <c r="E12" s="116" t="s">
        <v>212</v>
      </c>
      <c r="F12" s="117" t="s">
        <v>299</v>
      </c>
      <c r="G12" s="118" t="s">
        <v>263</v>
      </c>
      <c r="H12" s="111" t="s">
        <v>19</v>
      </c>
      <c r="I12" s="112" t="s">
        <v>91</v>
      </c>
      <c r="J12" s="113" t="s">
        <v>81</v>
      </c>
      <c r="K12" s="401"/>
      <c r="L12" s="486">
        <f t="shared" si="0"/>
        <v>4.166666666666667</v>
      </c>
      <c r="M12" s="401"/>
      <c r="N12" s="486">
        <f>+L12</f>
        <v>4.166666666666667</v>
      </c>
      <c r="O12" s="401"/>
      <c r="P12" s="486">
        <f>+L12</f>
        <v>4.166666666666667</v>
      </c>
      <c r="Q12" s="401"/>
      <c r="R12" s="486">
        <f>+N12</f>
        <v>4.166666666666667</v>
      </c>
      <c r="S12" s="158"/>
    </row>
    <row r="13" spans="1:19" ht="70.5" customHeight="1" thickBot="1">
      <c r="A13" s="363"/>
      <c r="B13" s="114" t="s">
        <v>100</v>
      </c>
      <c r="C13" s="157" t="s">
        <v>249</v>
      </c>
      <c r="D13" s="115" t="s">
        <v>99</v>
      </c>
      <c r="E13" s="116" t="s">
        <v>202</v>
      </c>
      <c r="F13" s="119" t="s">
        <v>301</v>
      </c>
      <c r="G13" s="118" t="s">
        <v>264</v>
      </c>
      <c r="H13" s="120" t="s">
        <v>83</v>
      </c>
      <c r="I13" s="112" t="s">
        <v>93</v>
      </c>
      <c r="J13" s="113" t="s">
        <v>82</v>
      </c>
      <c r="K13" s="401"/>
      <c r="L13" s="486">
        <f t="shared" si="0"/>
        <v>4.166666666666667</v>
      </c>
      <c r="M13" s="401"/>
      <c r="N13" s="486">
        <f>+L13</f>
        <v>4.166666666666667</v>
      </c>
      <c r="O13" s="401"/>
      <c r="P13" s="486">
        <f>+L13</f>
        <v>4.166666666666667</v>
      </c>
      <c r="Q13" s="401"/>
      <c r="R13" s="486">
        <f>+N13</f>
        <v>4.166666666666667</v>
      </c>
      <c r="S13" s="158"/>
    </row>
    <row r="14" spans="1:19" ht="81.75" customHeight="1" thickBot="1">
      <c r="A14" s="363"/>
      <c r="B14" s="140" t="s">
        <v>101</v>
      </c>
      <c r="C14" s="146" t="s">
        <v>250</v>
      </c>
      <c r="D14" s="141" t="s">
        <v>74</v>
      </c>
      <c r="E14" s="141" t="s">
        <v>203</v>
      </c>
      <c r="F14" s="142" t="s">
        <v>301</v>
      </c>
      <c r="G14" s="147" t="s">
        <v>266</v>
      </c>
      <c r="H14" s="122" t="s">
        <v>21</v>
      </c>
      <c r="I14" s="112">
        <v>0</v>
      </c>
      <c r="J14" s="115" t="s">
        <v>84</v>
      </c>
      <c r="K14" s="401"/>
      <c r="L14" s="486">
        <f t="shared" si="0"/>
        <v>4.166666666666667</v>
      </c>
      <c r="M14" s="401"/>
      <c r="N14" s="486">
        <v>0</v>
      </c>
      <c r="O14" s="401"/>
      <c r="P14" s="486">
        <v>0</v>
      </c>
      <c r="Q14" s="401"/>
      <c r="R14" s="486">
        <f>+L14/2</f>
        <v>2.0833333333333335</v>
      </c>
      <c r="S14" s="264" t="s">
        <v>356</v>
      </c>
    </row>
    <row r="15" spans="1:19" ht="95.25" customHeight="1" thickBot="1">
      <c r="A15" s="363"/>
      <c r="B15" s="140" t="s">
        <v>102</v>
      </c>
      <c r="C15" s="146" t="s">
        <v>204</v>
      </c>
      <c r="D15" s="141" t="s">
        <v>99</v>
      </c>
      <c r="E15" s="141" t="s">
        <v>210</v>
      </c>
      <c r="F15" s="142" t="s">
        <v>301</v>
      </c>
      <c r="G15" s="143" t="s">
        <v>265</v>
      </c>
      <c r="H15" s="122" t="s">
        <v>21</v>
      </c>
      <c r="I15" s="112">
        <v>0</v>
      </c>
      <c r="J15" s="115" t="s">
        <v>84</v>
      </c>
      <c r="K15" s="401"/>
      <c r="L15" s="486">
        <f t="shared" si="0"/>
        <v>4.166666666666667</v>
      </c>
      <c r="M15" s="401"/>
      <c r="N15" s="486">
        <v>0</v>
      </c>
      <c r="O15" s="401"/>
      <c r="P15" s="486">
        <v>0</v>
      </c>
      <c r="Q15" s="401"/>
      <c r="R15" s="486">
        <v>0</v>
      </c>
      <c r="S15" s="158"/>
    </row>
    <row r="16" spans="1:19" ht="95.25" customHeight="1" thickBot="1">
      <c r="A16" s="363"/>
      <c r="B16" s="114" t="s">
        <v>150</v>
      </c>
      <c r="C16" s="121" t="s">
        <v>303</v>
      </c>
      <c r="D16" s="116" t="s">
        <v>216</v>
      </c>
      <c r="E16" s="116" t="s">
        <v>302</v>
      </c>
      <c r="F16" s="116" t="s">
        <v>298</v>
      </c>
      <c r="G16" s="118" t="s">
        <v>263</v>
      </c>
      <c r="H16" s="122"/>
      <c r="I16" s="112"/>
      <c r="J16" s="115"/>
      <c r="K16" s="402"/>
      <c r="L16" s="486">
        <f t="shared" si="0"/>
        <v>4.166666666666667</v>
      </c>
      <c r="M16" s="402"/>
      <c r="N16" s="486">
        <v>0</v>
      </c>
      <c r="O16" s="402"/>
      <c r="P16" s="486">
        <f>+L16/2</f>
        <v>2.0833333333333335</v>
      </c>
      <c r="Q16" s="402"/>
      <c r="R16" s="486">
        <f>+L16</f>
        <v>4.166666666666667</v>
      </c>
      <c r="S16" s="264" t="s">
        <v>353</v>
      </c>
    </row>
    <row r="17" spans="1:19" ht="84.75" customHeight="1" thickBot="1">
      <c r="A17" s="368" t="s">
        <v>78</v>
      </c>
      <c r="B17" s="123" t="s">
        <v>153</v>
      </c>
      <c r="C17" s="124" t="s">
        <v>127</v>
      </c>
      <c r="D17" s="125" t="s">
        <v>86</v>
      </c>
      <c r="E17" s="125" t="s">
        <v>85</v>
      </c>
      <c r="F17" s="125" t="s">
        <v>304</v>
      </c>
      <c r="G17" s="126" t="s">
        <v>263</v>
      </c>
      <c r="H17" s="127" t="s">
        <v>23</v>
      </c>
      <c r="I17" s="128" t="s">
        <v>92</v>
      </c>
      <c r="J17" s="129" t="s">
        <v>24</v>
      </c>
      <c r="K17" s="403">
        <v>25</v>
      </c>
      <c r="L17" s="487">
        <f>+FIJO2/5</f>
        <v>5</v>
      </c>
      <c r="M17" s="403">
        <f>SUM(N17:N21)</f>
        <v>5</v>
      </c>
      <c r="N17" s="487">
        <v>0</v>
      </c>
      <c r="O17" s="403">
        <f>SUM(P17:P21)</f>
        <v>5</v>
      </c>
      <c r="P17" s="487">
        <v>0</v>
      </c>
      <c r="Q17" s="403">
        <f>SUM(R17:R21)</f>
        <v>15</v>
      </c>
      <c r="R17" s="487">
        <f>+L17</f>
        <v>5</v>
      </c>
      <c r="S17" s="264" t="s">
        <v>361</v>
      </c>
    </row>
    <row r="18" spans="1:19" ht="90.75" customHeight="1" thickBot="1">
      <c r="A18" s="369"/>
      <c r="B18" s="123" t="s">
        <v>154</v>
      </c>
      <c r="C18" s="124" t="s">
        <v>251</v>
      </c>
      <c r="D18" s="125" t="s">
        <v>103</v>
      </c>
      <c r="E18" s="125" t="s">
        <v>104</v>
      </c>
      <c r="F18" s="125" t="s">
        <v>296</v>
      </c>
      <c r="G18" s="126" t="s">
        <v>263</v>
      </c>
      <c r="H18" s="127" t="s">
        <v>88</v>
      </c>
      <c r="I18" s="128" t="s">
        <v>80</v>
      </c>
      <c r="J18" s="130" t="s">
        <v>87</v>
      </c>
      <c r="K18" s="404"/>
      <c r="L18" s="487">
        <f>+FIJO2/5</f>
        <v>5</v>
      </c>
      <c r="M18" s="404"/>
      <c r="N18" s="487">
        <f>+L18</f>
        <v>5</v>
      </c>
      <c r="O18" s="404"/>
      <c r="P18" s="487">
        <v>5</v>
      </c>
      <c r="Q18" s="404"/>
      <c r="R18" s="487">
        <v>5</v>
      </c>
      <c r="S18" s="158"/>
    </row>
    <row r="19" spans="1:19" ht="90.75" customHeight="1" thickBot="1">
      <c r="A19" s="369"/>
      <c r="B19" s="361" t="s">
        <v>155</v>
      </c>
      <c r="C19" s="124" t="s">
        <v>225</v>
      </c>
      <c r="D19" s="125" t="s">
        <v>103</v>
      </c>
      <c r="E19" s="125" t="s">
        <v>226</v>
      </c>
      <c r="F19" s="125" t="s">
        <v>296</v>
      </c>
      <c r="G19" s="126" t="s">
        <v>305</v>
      </c>
      <c r="H19" s="127"/>
      <c r="I19" s="128"/>
      <c r="J19" s="130"/>
      <c r="K19" s="404"/>
      <c r="L19" s="487">
        <f>+FIJO2/5</f>
        <v>5</v>
      </c>
      <c r="M19" s="404"/>
      <c r="N19" s="487">
        <v>0</v>
      </c>
      <c r="O19" s="404"/>
      <c r="P19" s="487">
        <v>0</v>
      </c>
      <c r="Q19" s="404"/>
      <c r="R19" s="487">
        <v>0</v>
      </c>
      <c r="S19" s="490" t="s">
        <v>357</v>
      </c>
    </row>
    <row r="20" spans="1:19" ht="90.75" customHeight="1" thickBot="1">
      <c r="A20" s="369"/>
      <c r="B20" s="361"/>
      <c r="C20" s="124" t="s">
        <v>234</v>
      </c>
      <c r="D20" s="125" t="s">
        <v>79</v>
      </c>
      <c r="E20" s="125" t="s">
        <v>213</v>
      </c>
      <c r="F20" s="125" t="s">
        <v>296</v>
      </c>
      <c r="G20" s="126" t="s">
        <v>306</v>
      </c>
      <c r="H20" s="131" t="s">
        <v>25</v>
      </c>
      <c r="I20" s="128" t="s">
        <v>94</v>
      </c>
      <c r="J20" s="130" t="s">
        <v>205</v>
      </c>
      <c r="K20" s="404"/>
      <c r="L20" s="487">
        <f>+FIJO2/5</f>
        <v>5</v>
      </c>
      <c r="M20" s="404"/>
      <c r="N20" s="487">
        <v>0</v>
      </c>
      <c r="O20" s="404"/>
      <c r="P20" s="487">
        <v>0</v>
      </c>
      <c r="Q20" s="404"/>
      <c r="R20" s="487">
        <v>5</v>
      </c>
      <c r="S20" s="264" t="s">
        <v>358</v>
      </c>
    </row>
    <row r="21" spans="1:19" ht="147.75" customHeight="1" thickBot="1">
      <c r="A21" s="370"/>
      <c r="B21" s="123" t="s">
        <v>215</v>
      </c>
      <c r="C21" s="124" t="s">
        <v>307</v>
      </c>
      <c r="D21" s="125" t="s">
        <v>206</v>
      </c>
      <c r="E21" s="125" t="s">
        <v>308</v>
      </c>
      <c r="F21" s="125" t="s">
        <v>297</v>
      </c>
      <c r="G21" s="126" t="s">
        <v>263</v>
      </c>
      <c r="H21" s="131" t="s">
        <v>207</v>
      </c>
      <c r="I21" s="128"/>
      <c r="J21" s="130" t="s">
        <v>205</v>
      </c>
      <c r="K21" s="405"/>
      <c r="L21" s="487">
        <f>+FIJO2/5</f>
        <v>5</v>
      </c>
      <c r="M21" s="405"/>
      <c r="N21" s="487">
        <v>0</v>
      </c>
      <c r="O21" s="405"/>
      <c r="P21" s="487">
        <v>0</v>
      </c>
      <c r="Q21" s="405"/>
      <c r="R21" s="487">
        <v>0</v>
      </c>
      <c r="S21" s="490" t="s">
        <v>359</v>
      </c>
    </row>
    <row r="22" spans="1:19" ht="119.25" customHeight="1" thickBot="1">
      <c r="A22" s="367" t="s">
        <v>75</v>
      </c>
      <c r="B22" s="132" t="s">
        <v>36</v>
      </c>
      <c r="C22" s="133" t="s">
        <v>235</v>
      </c>
      <c r="D22" s="134" t="s">
        <v>103</v>
      </c>
      <c r="E22" s="134" t="s">
        <v>214</v>
      </c>
      <c r="F22" s="135" t="s">
        <v>296</v>
      </c>
      <c r="G22" s="136" t="s">
        <v>264</v>
      </c>
      <c r="H22" s="137" t="s">
        <v>26</v>
      </c>
      <c r="I22" s="138" t="s">
        <v>22</v>
      </c>
      <c r="J22" s="155" t="s">
        <v>27</v>
      </c>
      <c r="K22" s="416">
        <v>25</v>
      </c>
      <c r="L22" s="488">
        <f>+FIJO3/3</f>
        <v>8.333333333333334</v>
      </c>
      <c r="M22" s="389">
        <f>SUM(N22:N24)</f>
        <v>4.166666666666667</v>
      </c>
      <c r="N22" s="488">
        <v>0</v>
      </c>
      <c r="O22" s="389">
        <f>SUM(P22:P24)</f>
        <v>4.166666666666667</v>
      </c>
      <c r="P22" s="488">
        <v>0</v>
      </c>
      <c r="Q22" s="389">
        <f>SUM(R22:R24)</f>
        <v>16.666666666666668</v>
      </c>
      <c r="R22" s="488">
        <v>0</v>
      </c>
      <c r="S22" s="264" t="s">
        <v>360</v>
      </c>
    </row>
    <row r="23" spans="1:19" ht="119.25" customHeight="1" thickBot="1">
      <c r="A23" s="367"/>
      <c r="B23" s="132" t="s">
        <v>43</v>
      </c>
      <c r="C23" s="133" t="s">
        <v>236</v>
      </c>
      <c r="D23" s="134" t="s">
        <v>105</v>
      </c>
      <c r="E23" s="134" t="s">
        <v>237</v>
      </c>
      <c r="F23" s="135" t="s">
        <v>299</v>
      </c>
      <c r="G23" s="136" t="s">
        <v>309</v>
      </c>
      <c r="H23" s="137" t="s">
        <v>209</v>
      </c>
      <c r="I23" s="138"/>
      <c r="J23" s="155" t="s">
        <v>208</v>
      </c>
      <c r="K23" s="417"/>
      <c r="L23" s="488">
        <f>+FIJO3/3</f>
        <v>8.333333333333334</v>
      </c>
      <c r="M23" s="390"/>
      <c r="N23" s="488">
        <f>+L23/2</f>
        <v>4.166666666666667</v>
      </c>
      <c r="O23" s="390"/>
      <c r="P23" s="488">
        <f>+N23</f>
        <v>4.166666666666667</v>
      </c>
      <c r="Q23" s="390"/>
      <c r="R23" s="488">
        <f>+L23</f>
        <v>8.333333333333334</v>
      </c>
      <c r="S23" s="264" t="str">
        <f>+S17</f>
        <v>Se realizo convocatoria  a los diferentes espacios durante la vigencia 2019</v>
      </c>
    </row>
    <row r="24" spans="1:19" ht="94.5" customHeight="1" thickBot="1">
      <c r="A24" s="367"/>
      <c r="B24" s="132" t="s">
        <v>109</v>
      </c>
      <c r="C24" s="133" t="s">
        <v>106</v>
      </c>
      <c r="D24" s="134" t="s">
        <v>107</v>
      </c>
      <c r="E24" s="134" t="s">
        <v>217</v>
      </c>
      <c r="F24" s="135" t="s">
        <v>296</v>
      </c>
      <c r="G24" s="136" t="s">
        <v>263</v>
      </c>
      <c r="H24" s="139" t="s">
        <v>26</v>
      </c>
      <c r="I24" s="138">
        <v>0</v>
      </c>
      <c r="J24" s="155" t="s">
        <v>27</v>
      </c>
      <c r="K24" s="418"/>
      <c r="L24" s="488">
        <f>+FIJO3/3</f>
        <v>8.333333333333334</v>
      </c>
      <c r="M24" s="391"/>
      <c r="N24" s="488">
        <v>0</v>
      </c>
      <c r="O24" s="391"/>
      <c r="P24" s="488">
        <v>0</v>
      </c>
      <c r="Q24" s="391"/>
      <c r="R24" s="488">
        <f>+L24</f>
        <v>8.333333333333334</v>
      </c>
      <c r="S24" s="264" t="s">
        <v>362</v>
      </c>
    </row>
    <row r="25" spans="1:19" ht="94.5" customHeight="1" thickBot="1">
      <c r="A25" s="365" t="s">
        <v>76</v>
      </c>
      <c r="B25" s="140" t="s">
        <v>37</v>
      </c>
      <c r="C25" s="141" t="s">
        <v>310</v>
      </c>
      <c r="D25" s="141" t="s">
        <v>74</v>
      </c>
      <c r="E25" s="141" t="s">
        <v>238</v>
      </c>
      <c r="F25" s="142" t="s">
        <v>296</v>
      </c>
      <c r="G25" s="143" t="s">
        <v>182</v>
      </c>
      <c r="H25" s="144"/>
      <c r="I25" s="145"/>
      <c r="J25" s="156"/>
      <c r="K25" s="392">
        <v>25</v>
      </c>
      <c r="L25" s="489">
        <f>+FIJO4/4</f>
        <v>6.25</v>
      </c>
      <c r="M25" s="392">
        <f>SUM(N25:N27)</f>
        <v>0</v>
      </c>
      <c r="N25" s="489">
        <v>0</v>
      </c>
      <c r="O25" s="392">
        <f>SUM(P25:P27)</f>
        <v>6.25</v>
      </c>
      <c r="P25" s="489">
        <f>+L25</f>
        <v>6.25</v>
      </c>
      <c r="Q25" s="491">
        <f>+R25+R26+R27+R28</f>
        <v>15.625</v>
      </c>
      <c r="R25" s="489">
        <f>+L25</f>
        <v>6.25</v>
      </c>
      <c r="S25" s="265" t="s">
        <v>354</v>
      </c>
    </row>
    <row r="26" spans="1:19" ht="79.5" customHeight="1" thickBot="1">
      <c r="A26" s="365"/>
      <c r="B26" s="140" t="s">
        <v>177</v>
      </c>
      <c r="C26" s="146" t="s">
        <v>95</v>
      </c>
      <c r="D26" s="141" t="s">
        <v>110</v>
      </c>
      <c r="E26" s="141" t="s">
        <v>227</v>
      </c>
      <c r="F26" s="141" t="s">
        <v>296</v>
      </c>
      <c r="G26" s="147" t="s">
        <v>111</v>
      </c>
      <c r="H26" s="144" t="s">
        <v>28</v>
      </c>
      <c r="I26" s="145" t="s">
        <v>22</v>
      </c>
      <c r="J26" s="156" t="s">
        <v>29</v>
      </c>
      <c r="K26" s="393"/>
      <c r="L26" s="489">
        <f>+FIJO4/4</f>
        <v>6.25</v>
      </c>
      <c r="M26" s="393"/>
      <c r="N26" s="489">
        <v>0</v>
      </c>
      <c r="O26" s="393"/>
      <c r="P26" s="489">
        <v>0</v>
      </c>
      <c r="Q26" s="393"/>
      <c r="R26" s="489">
        <f>+L26/2</f>
        <v>3.125</v>
      </c>
      <c r="S26" s="158"/>
    </row>
    <row r="27" spans="1:19" ht="53.25" customHeight="1" thickBot="1">
      <c r="A27" s="365"/>
      <c r="B27" s="140" t="s">
        <v>179</v>
      </c>
      <c r="C27" s="148" t="s">
        <v>108</v>
      </c>
      <c r="D27" s="141" t="s">
        <v>110</v>
      </c>
      <c r="E27" s="141" t="s">
        <v>218</v>
      </c>
      <c r="F27" s="141" t="s">
        <v>296</v>
      </c>
      <c r="G27" s="147" t="s">
        <v>111</v>
      </c>
      <c r="H27" s="149" t="s">
        <v>83</v>
      </c>
      <c r="I27" s="150"/>
      <c r="J27" s="156" t="s">
        <v>89</v>
      </c>
      <c r="K27" s="393"/>
      <c r="L27" s="489">
        <f>+FIJO4/4</f>
        <v>6.25</v>
      </c>
      <c r="M27" s="393"/>
      <c r="N27" s="489">
        <v>0</v>
      </c>
      <c r="O27" s="393"/>
      <c r="P27" s="489">
        <v>0</v>
      </c>
      <c r="Q27" s="393"/>
      <c r="R27" s="489">
        <f>+L27/2</f>
        <v>3.125</v>
      </c>
      <c r="S27" s="158"/>
    </row>
    <row r="28" spans="1:19" ht="53.25" customHeight="1" thickBot="1">
      <c r="A28" s="366"/>
      <c r="B28" s="151" t="s">
        <v>180</v>
      </c>
      <c r="C28" s="152" t="s">
        <v>128</v>
      </c>
      <c r="D28" s="153" t="s">
        <v>110</v>
      </c>
      <c r="E28" s="153" t="s">
        <v>219</v>
      </c>
      <c r="F28" s="153" t="s">
        <v>296</v>
      </c>
      <c r="G28" s="154" t="s">
        <v>111</v>
      </c>
      <c r="H28" s="144"/>
      <c r="I28" s="145"/>
      <c r="J28" s="156"/>
      <c r="K28" s="394"/>
      <c r="L28" s="489">
        <f>+FIJO4/4</f>
        <v>6.25</v>
      </c>
      <c r="M28" s="394"/>
      <c r="N28" s="489">
        <v>0</v>
      </c>
      <c r="O28" s="394"/>
      <c r="P28" s="489">
        <v>0</v>
      </c>
      <c r="Q28" s="394"/>
      <c r="R28" s="489">
        <f>+L28/2</f>
        <v>3.125</v>
      </c>
      <c r="S28" s="158"/>
    </row>
    <row r="29" spans="1:18" ht="57" customHeight="1" thickBot="1">
      <c r="A29" s="12"/>
      <c r="B29" s="12"/>
      <c r="C29" s="26"/>
      <c r="K29" s="159">
        <f aca="true" t="shared" si="1" ref="K29:R29">SUM(K11:K28)</f>
        <v>100</v>
      </c>
      <c r="L29" s="159">
        <f t="shared" si="1"/>
        <v>100</v>
      </c>
      <c r="M29" s="159">
        <f t="shared" si="1"/>
        <v>21.666666666666668</v>
      </c>
      <c r="N29" s="159">
        <f t="shared" si="1"/>
        <v>21.666666666666668</v>
      </c>
      <c r="O29" s="234">
        <f t="shared" si="1"/>
        <v>30.000000000000004</v>
      </c>
      <c r="P29" s="234">
        <f t="shared" si="1"/>
        <v>30.000000000000004</v>
      </c>
      <c r="Q29" s="234">
        <f t="shared" si="1"/>
        <v>66.04166666666667</v>
      </c>
      <c r="R29" s="234">
        <f t="shared" si="1"/>
        <v>66.04166666666667</v>
      </c>
    </row>
    <row r="31" ht="15">
      <c r="C31" s="13"/>
    </row>
    <row r="32" ht="15">
      <c r="C32" s="13"/>
    </row>
    <row r="33" ht="15">
      <c r="C33" s="13"/>
    </row>
  </sheetData>
  <sheetProtection/>
  <mergeCells count="36">
    <mergeCell ref="K22:K24"/>
    <mergeCell ref="K25:K28"/>
    <mergeCell ref="M9:N10"/>
    <mergeCell ref="M11:M16"/>
    <mergeCell ref="M17:M21"/>
    <mergeCell ref="M22:M24"/>
    <mergeCell ref="M25:M28"/>
    <mergeCell ref="Q9:R10"/>
    <mergeCell ref="K8:S8"/>
    <mergeCell ref="K7:S7"/>
    <mergeCell ref="K17:K21"/>
    <mergeCell ref="S9:S10"/>
    <mergeCell ref="K11:K16"/>
    <mergeCell ref="O17:O21"/>
    <mergeCell ref="O22:O24"/>
    <mergeCell ref="O25:O28"/>
    <mergeCell ref="Q22:Q24"/>
    <mergeCell ref="Q25:Q28"/>
    <mergeCell ref="L9:L10"/>
    <mergeCell ref="K9:K10"/>
    <mergeCell ref="O9:P10"/>
    <mergeCell ref="O11:O16"/>
    <mergeCell ref="Q11:Q16"/>
    <mergeCell ref="Q17:Q21"/>
    <mergeCell ref="H10:J10"/>
    <mergeCell ref="A6:J7"/>
    <mergeCell ref="A2:J2"/>
    <mergeCell ref="A3:J3"/>
    <mergeCell ref="A4:J4"/>
    <mergeCell ref="A5:J5"/>
    <mergeCell ref="B19:B20"/>
    <mergeCell ref="A11:A16"/>
    <mergeCell ref="B10:C10"/>
    <mergeCell ref="A25:A28"/>
    <mergeCell ref="A22:A24"/>
    <mergeCell ref="A17:A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5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P24"/>
  <sheetViews>
    <sheetView zoomScale="86" zoomScaleNormal="86" zoomScalePageLayoutView="0" workbookViewId="0" topLeftCell="A18">
      <selection activeCell="J23" sqref="J1:M16384"/>
    </sheetView>
  </sheetViews>
  <sheetFormatPr defaultColWidth="9.140625" defaultRowHeight="15"/>
  <cols>
    <col min="1" max="1" width="1.421875" style="28" customWidth="1"/>
    <col min="2" max="2" width="19.28125" style="28" customWidth="1"/>
    <col min="3" max="3" width="6.57421875" style="17" customWidth="1"/>
    <col min="4" max="4" width="39.00390625" style="28" customWidth="1"/>
    <col min="5" max="5" width="16.57421875" style="28" customWidth="1"/>
    <col min="6" max="6" width="15.7109375" style="18" customWidth="1"/>
    <col min="7" max="7" width="19.421875" style="28" customWidth="1"/>
    <col min="8" max="8" width="6.140625" style="28" customWidth="1"/>
    <col min="9" max="9" width="10.8515625" style="28" customWidth="1"/>
    <col min="10" max="10" width="5.28125" style="28" hidden="1" customWidth="1"/>
    <col min="11" max="11" width="11.421875" style="28" hidden="1" customWidth="1"/>
    <col min="12" max="12" width="8.57421875" style="28" hidden="1" customWidth="1"/>
    <col min="13" max="13" width="12.00390625" style="28" hidden="1" customWidth="1"/>
    <col min="14" max="14" width="7.28125" style="28" customWidth="1"/>
    <col min="15" max="15" width="11.7109375" style="28" customWidth="1"/>
    <col min="16" max="16" width="43.8515625" style="28" customWidth="1"/>
    <col min="17" max="16384" width="9.140625" style="28" customWidth="1"/>
  </cols>
  <sheetData>
    <row r="1" spans="2:7" ht="16.5" thickBot="1">
      <c r="B1" s="419" t="s">
        <v>4</v>
      </c>
      <c r="C1" s="420"/>
      <c r="D1" s="420"/>
      <c r="E1" s="420"/>
      <c r="F1" s="420"/>
      <c r="G1" s="421"/>
    </row>
    <row r="2" spans="2:7" ht="15.75" thickBot="1">
      <c r="B2" s="29" t="s">
        <v>5</v>
      </c>
      <c r="C2" s="422" t="s">
        <v>10</v>
      </c>
      <c r="D2" s="423"/>
      <c r="E2" s="423"/>
      <c r="F2" s="423"/>
      <c r="G2" s="424"/>
    </row>
    <row r="3" spans="2:7" ht="15.75" thickBot="1">
      <c r="B3" s="29" t="s">
        <v>6</v>
      </c>
      <c r="C3" s="425">
        <v>2019</v>
      </c>
      <c r="D3" s="426"/>
      <c r="E3" s="426"/>
      <c r="F3" s="426"/>
      <c r="G3" s="427"/>
    </row>
    <row r="4" spans="2:16" ht="19.5" thickBot="1">
      <c r="B4" s="30" t="s">
        <v>49</v>
      </c>
      <c r="C4" s="428" t="s">
        <v>289</v>
      </c>
      <c r="D4" s="429"/>
      <c r="E4" s="429"/>
      <c r="F4" s="429"/>
      <c r="G4" s="430"/>
      <c r="H4" s="442" t="s">
        <v>335</v>
      </c>
      <c r="I4" s="443"/>
      <c r="J4" s="443"/>
      <c r="K4" s="443"/>
      <c r="L4" s="443"/>
      <c r="M4" s="443"/>
      <c r="N4" s="443"/>
      <c r="O4" s="443"/>
      <c r="P4" s="444"/>
    </row>
    <row r="5" spans="2:16" ht="19.5" thickBot="1">
      <c r="B5" s="29" t="s">
        <v>30</v>
      </c>
      <c r="C5" s="428" t="s">
        <v>31</v>
      </c>
      <c r="D5" s="429"/>
      <c r="E5" s="429"/>
      <c r="F5" s="429"/>
      <c r="G5" s="430"/>
      <c r="H5" s="410"/>
      <c r="I5" s="411"/>
      <c r="J5" s="411"/>
      <c r="K5" s="411"/>
      <c r="L5" s="411"/>
      <c r="M5" s="411"/>
      <c r="N5" s="411"/>
      <c r="O5" s="411"/>
      <c r="P5" s="412"/>
    </row>
    <row r="6" spans="2:16" ht="15.75" thickBot="1">
      <c r="B6" s="31"/>
      <c r="C6" s="20"/>
      <c r="D6" s="32"/>
      <c r="E6" s="32"/>
      <c r="F6" s="21"/>
      <c r="G6" s="33"/>
      <c r="H6" s="348" t="s">
        <v>329</v>
      </c>
      <c r="I6" s="348" t="s">
        <v>328</v>
      </c>
      <c r="J6" s="396" t="s">
        <v>334</v>
      </c>
      <c r="K6" s="397"/>
      <c r="L6" s="396" t="s">
        <v>332</v>
      </c>
      <c r="M6" s="397" t="s">
        <v>332</v>
      </c>
      <c r="N6" s="406" t="s">
        <v>333</v>
      </c>
      <c r="O6" s="407"/>
      <c r="P6" s="274" t="s">
        <v>330</v>
      </c>
    </row>
    <row r="7" spans="2:16" ht="33" customHeight="1" thickBot="1">
      <c r="B7" s="36" t="s">
        <v>0</v>
      </c>
      <c r="C7" s="431" t="s">
        <v>1</v>
      </c>
      <c r="D7" s="431"/>
      <c r="E7" s="37" t="s">
        <v>2</v>
      </c>
      <c r="F7" s="37" t="s">
        <v>3</v>
      </c>
      <c r="G7" s="38" t="s">
        <v>295</v>
      </c>
      <c r="H7" s="395"/>
      <c r="I7" s="395"/>
      <c r="J7" s="398"/>
      <c r="K7" s="399"/>
      <c r="L7" s="398"/>
      <c r="M7" s="399"/>
      <c r="N7" s="408"/>
      <c r="O7" s="409"/>
      <c r="P7" s="275"/>
    </row>
    <row r="8" spans="2:16" ht="65.25" customHeight="1" thickBot="1">
      <c r="B8" s="436" t="s">
        <v>112</v>
      </c>
      <c r="C8" s="42" t="s">
        <v>34</v>
      </c>
      <c r="D8" s="253" t="s">
        <v>243</v>
      </c>
      <c r="E8" s="253" t="s">
        <v>245</v>
      </c>
      <c r="F8" s="253" t="s">
        <v>244</v>
      </c>
      <c r="G8" s="254" t="s">
        <v>299</v>
      </c>
      <c r="H8" s="432">
        <v>20</v>
      </c>
      <c r="I8" s="160">
        <f>+FIJO6/2</f>
        <v>10</v>
      </c>
      <c r="J8" s="432">
        <f>SUM(K8:K9)</f>
        <v>10</v>
      </c>
      <c r="K8" s="165">
        <v>10</v>
      </c>
      <c r="L8" s="432">
        <f>SUM(M8:M9)</f>
        <v>20</v>
      </c>
      <c r="M8" s="266">
        <f>+I8</f>
        <v>10</v>
      </c>
      <c r="N8" s="432">
        <f>SUM(O8:O9)</f>
        <v>20</v>
      </c>
      <c r="O8" s="266">
        <v>10</v>
      </c>
      <c r="P8" s="164"/>
    </row>
    <row r="9" spans="2:16" ht="40.5" customHeight="1" thickBot="1">
      <c r="B9" s="434"/>
      <c r="C9" s="39" t="s">
        <v>41</v>
      </c>
      <c r="D9" s="251" t="s">
        <v>242</v>
      </c>
      <c r="E9" s="251" t="s">
        <v>62</v>
      </c>
      <c r="F9" s="251" t="s">
        <v>244</v>
      </c>
      <c r="G9" s="252" t="s">
        <v>304</v>
      </c>
      <c r="H9" s="433"/>
      <c r="I9" s="160">
        <f>+FIJO6/2</f>
        <v>10</v>
      </c>
      <c r="J9" s="433"/>
      <c r="K9" s="165">
        <v>0</v>
      </c>
      <c r="L9" s="433"/>
      <c r="M9" s="493">
        <f>+I9</f>
        <v>10</v>
      </c>
      <c r="N9" s="433"/>
      <c r="O9" s="493">
        <v>10</v>
      </c>
      <c r="P9" s="492" t="s">
        <v>363</v>
      </c>
    </row>
    <row r="10" spans="2:16" ht="66" customHeight="1" thickBot="1">
      <c r="B10" s="434" t="s">
        <v>113</v>
      </c>
      <c r="C10" s="39" t="s">
        <v>35</v>
      </c>
      <c r="D10" s="16" t="s">
        <v>239</v>
      </c>
      <c r="E10" s="16" t="s">
        <v>240</v>
      </c>
      <c r="F10" s="16" t="s">
        <v>244</v>
      </c>
      <c r="G10" s="35" t="s">
        <v>296</v>
      </c>
      <c r="H10" s="439">
        <v>20</v>
      </c>
      <c r="I10" s="160">
        <f>+FIJO7/4</f>
        <v>5</v>
      </c>
      <c r="J10" s="439">
        <f>SUM(K10:K13)</f>
        <v>0</v>
      </c>
      <c r="K10" s="167">
        <v>0</v>
      </c>
      <c r="L10" s="439">
        <f>SUM(M10:M13)</f>
        <v>5</v>
      </c>
      <c r="M10" s="165">
        <v>0</v>
      </c>
      <c r="N10" s="439">
        <f>SUM(O10:O13)</f>
        <v>5</v>
      </c>
      <c r="O10" s="165">
        <v>0</v>
      </c>
      <c r="P10" s="492" t="s">
        <v>365</v>
      </c>
    </row>
    <row r="11" spans="2:16" ht="53.25" customHeight="1" thickBot="1">
      <c r="B11" s="434"/>
      <c r="C11" s="39" t="s">
        <v>42</v>
      </c>
      <c r="D11" s="16" t="s">
        <v>241</v>
      </c>
      <c r="E11" s="16" t="s">
        <v>246</v>
      </c>
      <c r="F11" s="16" t="s">
        <v>286</v>
      </c>
      <c r="G11" s="34" t="s">
        <v>299</v>
      </c>
      <c r="H11" s="440"/>
      <c r="I11" s="160">
        <f>+FIJO7/4</f>
        <v>5</v>
      </c>
      <c r="J11" s="440"/>
      <c r="K11" s="167">
        <v>0</v>
      </c>
      <c r="L11" s="440"/>
      <c r="M11" s="165">
        <f>+I11</f>
        <v>5</v>
      </c>
      <c r="N11" s="440"/>
      <c r="O11" s="165">
        <v>5</v>
      </c>
      <c r="P11" s="492" t="s">
        <v>364</v>
      </c>
    </row>
    <row r="12" spans="2:16" ht="46.5" customHeight="1" thickBot="1">
      <c r="B12" s="434"/>
      <c r="C12" s="438" t="s">
        <v>54</v>
      </c>
      <c r="D12" s="437" t="s">
        <v>55</v>
      </c>
      <c r="E12" s="16" t="s">
        <v>313</v>
      </c>
      <c r="F12" s="16" t="s">
        <v>252</v>
      </c>
      <c r="G12" s="35" t="s">
        <v>299</v>
      </c>
      <c r="H12" s="440"/>
      <c r="I12" s="160">
        <f>+FIJO7/4</f>
        <v>5</v>
      </c>
      <c r="J12" s="440"/>
      <c r="K12" s="167">
        <v>0</v>
      </c>
      <c r="L12" s="440"/>
      <c r="M12" s="165">
        <v>0</v>
      </c>
      <c r="N12" s="440"/>
      <c r="O12" s="165">
        <v>0</v>
      </c>
      <c r="P12" s="492" t="s">
        <v>365</v>
      </c>
    </row>
    <row r="13" spans="2:16" ht="46.5" customHeight="1" thickBot="1">
      <c r="B13" s="434"/>
      <c r="C13" s="438"/>
      <c r="D13" s="437"/>
      <c r="E13" s="16" t="s">
        <v>63</v>
      </c>
      <c r="F13" s="16" t="s">
        <v>20</v>
      </c>
      <c r="G13" s="34" t="s">
        <v>296</v>
      </c>
      <c r="H13" s="441"/>
      <c r="I13" s="160">
        <f>+FIJO7/4</f>
        <v>5</v>
      </c>
      <c r="J13" s="441"/>
      <c r="K13" s="167">
        <v>0</v>
      </c>
      <c r="L13" s="441"/>
      <c r="M13" s="165">
        <v>0</v>
      </c>
      <c r="N13" s="441"/>
      <c r="O13" s="165">
        <v>0</v>
      </c>
      <c r="P13" s="492" t="s">
        <v>365</v>
      </c>
    </row>
    <row r="14" spans="2:16" ht="64.5" customHeight="1" thickBot="1">
      <c r="B14" s="434" t="s">
        <v>114</v>
      </c>
      <c r="C14" s="39" t="s">
        <v>36</v>
      </c>
      <c r="D14" s="251" t="s">
        <v>64</v>
      </c>
      <c r="E14" s="251" t="s">
        <v>71</v>
      </c>
      <c r="F14" s="251" t="s">
        <v>252</v>
      </c>
      <c r="G14" s="252" t="s">
        <v>304</v>
      </c>
      <c r="H14" s="439">
        <v>20</v>
      </c>
      <c r="I14" s="162">
        <f>+FIJO8/4</f>
        <v>5</v>
      </c>
      <c r="J14" s="439">
        <f>SUM(K14:K17)</f>
        <v>0</v>
      </c>
      <c r="K14" s="168">
        <v>0</v>
      </c>
      <c r="L14" s="439">
        <f>SUM(M14:M17)</f>
        <v>5</v>
      </c>
      <c r="M14" s="165">
        <v>0</v>
      </c>
      <c r="N14" s="439">
        <f>SUM(O14:O17)</f>
        <v>5</v>
      </c>
      <c r="O14" s="165">
        <v>0</v>
      </c>
      <c r="P14" s="492" t="s">
        <v>365</v>
      </c>
    </row>
    <row r="15" spans="2:16" ht="36.75" customHeight="1" thickBot="1">
      <c r="B15" s="434"/>
      <c r="C15" s="39" t="s">
        <v>43</v>
      </c>
      <c r="D15" s="16" t="s">
        <v>247</v>
      </c>
      <c r="E15" s="16" t="s">
        <v>56</v>
      </c>
      <c r="F15" s="16" t="s">
        <v>314</v>
      </c>
      <c r="G15" s="34" t="s">
        <v>299</v>
      </c>
      <c r="H15" s="440"/>
      <c r="I15" s="162">
        <f>+FIJO8/4</f>
        <v>5</v>
      </c>
      <c r="J15" s="440"/>
      <c r="K15" s="168">
        <v>0</v>
      </c>
      <c r="L15" s="440"/>
      <c r="M15" s="165">
        <v>0</v>
      </c>
      <c r="N15" s="440"/>
      <c r="O15" s="165">
        <v>0</v>
      </c>
      <c r="P15" s="492" t="s">
        <v>365</v>
      </c>
    </row>
    <row r="16" spans="2:16" ht="50.25" customHeight="1" thickBot="1">
      <c r="B16" s="434"/>
      <c r="C16" s="39" t="s">
        <v>57</v>
      </c>
      <c r="D16" s="16" t="s">
        <v>65</v>
      </c>
      <c r="E16" s="16" t="s">
        <v>115</v>
      </c>
      <c r="F16" s="16" t="s">
        <v>314</v>
      </c>
      <c r="G16" s="34" t="s">
        <v>299</v>
      </c>
      <c r="H16" s="440"/>
      <c r="I16" s="162">
        <f>+FIJO8/4</f>
        <v>5</v>
      </c>
      <c r="J16" s="440"/>
      <c r="K16" s="168">
        <v>0</v>
      </c>
      <c r="L16" s="440"/>
      <c r="M16" s="165">
        <v>5</v>
      </c>
      <c r="N16" s="440"/>
      <c r="O16" s="165">
        <v>5</v>
      </c>
      <c r="P16" s="492" t="s">
        <v>366</v>
      </c>
    </row>
    <row r="17" spans="2:16" ht="46.5" customHeight="1" thickBot="1">
      <c r="B17" s="434"/>
      <c r="C17" s="39" t="s">
        <v>58</v>
      </c>
      <c r="D17" s="16" t="s">
        <v>59</v>
      </c>
      <c r="E17" s="16" t="s">
        <v>70</v>
      </c>
      <c r="F17" s="16" t="s">
        <v>314</v>
      </c>
      <c r="G17" s="34" t="s">
        <v>304</v>
      </c>
      <c r="H17" s="441"/>
      <c r="I17" s="162">
        <f>+FIJO8/4</f>
        <v>5</v>
      </c>
      <c r="J17" s="441"/>
      <c r="K17" s="168">
        <v>0</v>
      </c>
      <c r="L17" s="441"/>
      <c r="M17" s="165">
        <v>0</v>
      </c>
      <c r="N17" s="441"/>
      <c r="O17" s="165">
        <v>0</v>
      </c>
      <c r="P17" s="492" t="s">
        <v>367</v>
      </c>
    </row>
    <row r="18" spans="2:16" ht="47.25" customHeight="1" thickBot="1">
      <c r="B18" s="434" t="s">
        <v>116</v>
      </c>
      <c r="C18" s="39" t="s">
        <v>37</v>
      </c>
      <c r="D18" s="255" t="s">
        <v>32</v>
      </c>
      <c r="E18" s="255" t="s">
        <v>315</v>
      </c>
      <c r="F18" s="255" t="s">
        <v>53</v>
      </c>
      <c r="G18" s="256" t="s">
        <v>316</v>
      </c>
      <c r="H18" s="439">
        <v>20</v>
      </c>
      <c r="I18" s="161">
        <f>+FIJO9/2</f>
        <v>10</v>
      </c>
      <c r="J18" s="439">
        <f>SUM(K18:K19)</f>
        <v>20</v>
      </c>
      <c r="K18" s="169">
        <v>10</v>
      </c>
      <c r="L18" s="439">
        <f>SUM(M18:M19)</f>
        <v>20</v>
      </c>
      <c r="M18" s="161">
        <v>10</v>
      </c>
      <c r="N18" s="439">
        <f>SUM(O18:O19)</f>
        <v>20</v>
      </c>
      <c r="O18" s="161">
        <v>10</v>
      </c>
      <c r="P18" s="164"/>
    </row>
    <row r="19" spans="2:16" ht="84" customHeight="1" thickBot="1">
      <c r="B19" s="434"/>
      <c r="C19" s="39" t="s">
        <v>96</v>
      </c>
      <c r="D19" s="16" t="s">
        <v>253</v>
      </c>
      <c r="E19" s="16" t="s">
        <v>317</v>
      </c>
      <c r="F19" s="16" t="s">
        <v>286</v>
      </c>
      <c r="G19" s="34" t="s">
        <v>304</v>
      </c>
      <c r="H19" s="441"/>
      <c r="I19" s="161">
        <f>+FIJO9/2</f>
        <v>10</v>
      </c>
      <c r="J19" s="441"/>
      <c r="K19" s="169">
        <v>10</v>
      </c>
      <c r="L19" s="441"/>
      <c r="M19" s="161">
        <v>10</v>
      </c>
      <c r="N19" s="441"/>
      <c r="O19" s="161">
        <v>10</v>
      </c>
      <c r="P19" s="164"/>
    </row>
    <row r="20" spans="2:16" ht="70.5" customHeight="1" thickBot="1">
      <c r="B20" s="434" t="s">
        <v>117</v>
      </c>
      <c r="C20" s="39" t="s">
        <v>38</v>
      </c>
      <c r="D20" s="16" t="s">
        <v>33</v>
      </c>
      <c r="E20" s="16" t="s">
        <v>248</v>
      </c>
      <c r="F20" s="16" t="s">
        <v>314</v>
      </c>
      <c r="G20" s="40" t="s">
        <v>296</v>
      </c>
      <c r="H20" s="439">
        <v>20</v>
      </c>
      <c r="I20" s="163">
        <f>+FIJO10/3</f>
        <v>6.666666666666667</v>
      </c>
      <c r="J20" s="445">
        <f>SUM(K20:K22)</f>
        <v>0</v>
      </c>
      <c r="K20" s="166">
        <v>0</v>
      </c>
      <c r="L20" s="445">
        <f>SUM(M20:M22)</f>
        <v>3.3333333333333335</v>
      </c>
      <c r="M20" s="165">
        <f>+I20/2</f>
        <v>3.3333333333333335</v>
      </c>
      <c r="N20" s="445">
        <f>SUM(O20:O22)</f>
        <v>3.3333333333333335</v>
      </c>
      <c r="O20" s="165">
        <v>3.3333333333333335</v>
      </c>
      <c r="P20" s="492" t="s">
        <v>368</v>
      </c>
    </row>
    <row r="21" spans="2:16" ht="78.75" customHeight="1" thickBot="1">
      <c r="B21" s="434"/>
      <c r="C21" s="39" t="s">
        <v>97</v>
      </c>
      <c r="D21" s="16" t="s">
        <v>230</v>
      </c>
      <c r="E21" s="16" t="s">
        <v>319</v>
      </c>
      <c r="F21" s="16" t="s">
        <v>350</v>
      </c>
      <c r="G21" s="40" t="s">
        <v>299</v>
      </c>
      <c r="H21" s="440"/>
      <c r="I21" s="163">
        <f>+FIJO10/3</f>
        <v>6.666666666666667</v>
      </c>
      <c r="J21" s="440"/>
      <c r="K21" s="166">
        <v>0</v>
      </c>
      <c r="L21" s="440"/>
      <c r="M21" s="165">
        <v>0</v>
      </c>
      <c r="N21" s="440"/>
      <c r="O21" s="165">
        <v>0</v>
      </c>
      <c r="P21" s="492" t="s">
        <v>367</v>
      </c>
    </row>
    <row r="22" spans="2:16" ht="54.75" customHeight="1" thickBot="1">
      <c r="B22" s="435"/>
      <c r="C22" s="41" t="s">
        <v>97</v>
      </c>
      <c r="D22" s="25" t="s">
        <v>118</v>
      </c>
      <c r="E22" s="25" t="s">
        <v>318</v>
      </c>
      <c r="F22" s="25" t="s">
        <v>287</v>
      </c>
      <c r="G22" s="27" t="s">
        <v>299</v>
      </c>
      <c r="H22" s="441"/>
      <c r="I22" s="163">
        <f>+FIJO10/3</f>
        <v>6.666666666666667</v>
      </c>
      <c r="J22" s="441"/>
      <c r="K22" s="166">
        <v>0</v>
      </c>
      <c r="L22" s="441"/>
      <c r="M22" s="165">
        <v>0</v>
      </c>
      <c r="N22" s="441"/>
      <c r="O22" s="165">
        <v>0</v>
      </c>
      <c r="P22" s="492" t="s">
        <v>367</v>
      </c>
    </row>
    <row r="23" ht="15.75" thickBot="1">
      <c r="G23" s="446" t="s">
        <v>336</v>
      </c>
    </row>
    <row r="24" spans="7:15" ht="21.75" thickBot="1">
      <c r="G24" s="447"/>
      <c r="H24" s="170">
        <f aca="true" t="shared" si="0" ref="H24:O24">SUM(H8:H23)</f>
        <v>100</v>
      </c>
      <c r="I24" s="171">
        <f t="shared" si="0"/>
        <v>100.00000000000001</v>
      </c>
      <c r="J24" s="171">
        <f t="shared" si="0"/>
        <v>30</v>
      </c>
      <c r="K24" s="171">
        <f t="shared" si="0"/>
        <v>30</v>
      </c>
      <c r="L24" s="235">
        <f t="shared" si="0"/>
        <v>53.333333333333336</v>
      </c>
      <c r="M24" s="235">
        <f t="shared" si="0"/>
        <v>53.333333333333336</v>
      </c>
      <c r="N24" s="235">
        <f>SUM(N8:N23)</f>
        <v>53.333333333333336</v>
      </c>
      <c r="O24" s="235">
        <f>SUM(O8:O23)</f>
        <v>53.333333333333336</v>
      </c>
    </row>
  </sheetData>
  <sheetProtection/>
  <mergeCells count="42">
    <mergeCell ref="G23:G24"/>
    <mergeCell ref="L10:L13"/>
    <mergeCell ref="L14:L17"/>
    <mergeCell ref="L18:L19"/>
    <mergeCell ref="L20:L22"/>
    <mergeCell ref="N8:N9"/>
    <mergeCell ref="N10:N13"/>
    <mergeCell ref="N14:N17"/>
    <mergeCell ref="N18:N19"/>
    <mergeCell ref="N20:N22"/>
    <mergeCell ref="H14:H17"/>
    <mergeCell ref="H18:H19"/>
    <mergeCell ref="H20:H22"/>
    <mergeCell ref="J8:J9"/>
    <mergeCell ref="J10:J13"/>
    <mergeCell ref="J14:J17"/>
    <mergeCell ref="J18:J19"/>
    <mergeCell ref="J20:J22"/>
    <mergeCell ref="H4:P4"/>
    <mergeCell ref="H6:H7"/>
    <mergeCell ref="I6:I7"/>
    <mergeCell ref="J6:K7"/>
    <mergeCell ref="L6:M7"/>
    <mergeCell ref="N6:O7"/>
    <mergeCell ref="P6:P7"/>
    <mergeCell ref="H5:P5"/>
    <mergeCell ref="L8:L9"/>
    <mergeCell ref="H8:H9"/>
    <mergeCell ref="B20:B22"/>
    <mergeCell ref="B8:B9"/>
    <mergeCell ref="B14:B17"/>
    <mergeCell ref="B18:B19"/>
    <mergeCell ref="D12:D13"/>
    <mergeCell ref="C12:C13"/>
    <mergeCell ref="B10:B13"/>
    <mergeCell ref="H10:H13"/>
    <mergeCell ref="B1:G1"/>
    <mergeCell ref="C2:G2"/>
    <mergeCell ref="C3:G3"/>
    <mergeCell ref="C4:G4"/>
    <mergeCell ref="C7:D7"/>
    <mergeCell ref="C5:G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5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Q25"/>
  <sheetViews>
    <sheetView zoomScale="90" zoomScaleNormal="90" zoomScalePageLayoutView="0" workbookViewId="0" topLeftCell="D2">
      <selection activeCell="J2" sqref="J1:N16384"/>
    </sheetView>
  </sheetViews>
  <sheetFormatPr defaultColWidth="9.140625" defaultRowHeight="15"/>
  <cols>
    <col min="1" max="1" width="1.8515625" style="22" customWidth="1"/>
    <col min="2" max="3" width="12.140625" style="22" customWidth="1"/>
    <col min="4" max="4" width="27.421875" style="22" customWidth="1"/>
    <col min="5" max="5" width="26.8515625" style="22" customWidth="1"/>
    <col min="6" max="6" width="21.421875" style="23" customWidth="1"/>
    <col min="7" max="7" width="26.57421875" style="22" customWidth="1"/>
    <col min="8" max="8" width="14.7109375" style="22" customWidth="1"/>
    <col min="9" max="9" width="4.8515625" style="207" customWidth="1"/>
    <col min="10" max="10" width="9.8515625" style="22" hidden="1" customWidth="1"/>
    <col min="11" max="11" width="4.57421875" style="22" hidden="1" customWidth="1"/>
    <col min="12" max="12" width="10.140625" style="22" hidden="1" customWidth="1"/>
    <col min="13" max="13" width="8.140625" style="22" hidden="1" customWidth="1"/>
    <col min="14" max="14" width="10.140625" style="22" hidden="1" customWidth="1"/>
    <col min="15" max="16" width="9.00390625" style="22" customWidth="1"/>
    <col min="17" max="17" width="20.140625" style="22" customWidth="1"/>
    <col min="18" max="16384" width="9.140625" style="22" customWidth="1"/>
  </cols>
  <sheetData>
    <row r="1" ht="13.5" hidden="1" thickBot="1"/>
    <row r="2" spans="2:8" ht="13.5" customHeight="1" thickBot="1">
      <c r="B2" s="453" t="s">
        <v>44</v>
      </c>
      <c r="C2" s="454"/>
      <c r="D2" s="454"/>
      <c r="E2" s="454"/>
      <c r="F2" s="454"/>
      <c r="G2" s="454"/>
      <c r="H2" s="454"/>
    </row>
    <row r="3" spans="2:17" ht="13.5" customHeight="1">
      <c r="B3" s="452" t="s">
        <v>312</v>
      </c>
      <c r="C3" s="452"/>
      <c r="D3" s="452"/>
      <c r="E3" s="452"/>
      <c r="F3" s="452"/>
      <c r="G3" s="452"/>
      <c r="H3" s="452"/>
      <c r="J3" s="459" t="s">
        <v>340</v>
      </c>
      <c r="K3" s="460"/>
      <c r="L3" s="460"/>
      <c r="M3" s="460"/>
      <c r="N3" s="460"/>
      <c r="O3" s="460"/>
      <c r="P3" s="460"/>
      <c r="Q3" s="461"/>
    </row>
    <row r="4" spans="2:17" ht="15.75" customHeight="1" thickBot="1">
      <c r="B4" s="46"/>
      <c r="C4" s="47"/>
      <c r="D4" s="47"/>
      <c r="E4" s="47"/>
      <c r="F4" s="47"/>
      <c r="G4" s="47"/>
      <c r="H4" s="47"/>
      <c r="J4" s="462"/>
      <c r="K4" s="463"/>
      <c r="L4" s="463"/>
      <c r="M4" s="463"/>
      <c r="N4" s="463"/>
      <c r="O4" s="463"/>
      <c r="P4" s="463"/>
      <c r="Q4" s="464"/>
    </row>
    <row r="5" spans="2:17" ht="8.25" customHeight="1">
      <c r="B5" s="455" t="s">
        <v>73</v>
      </c>
      <c r="C5" s="450" t="s">
        <v>45</v>
      </c>
      <c r="D5" s="450"/>
      <c r="E5" s="450" t="s">
        <v>142</v>
      </c>
      <c r="F5" s="450" t="s">
        <v>143</v>
      </c>
      <c r="G5" s="450" t="s">
        <v>46</v>
      </c>
      <c r="H5" s="450" t="s">
        <v>295</v>
      </c>
      <c r="I5" s="457" t="s">
        <v>329</v>
      </c>
      <c r="J5" s="348" t="s">
        <v>328</v>
      </c>
      <c r="K5" s="396" t="s">
        <v>334</v>
      </c>
      <c r="L5" s="397"/>
      <c r="M5" s="396" t="s">
        <v>332</v>
      </c>
      <c r="N5" s="397" t="s">
        <v>332</v>
      </c>
      <c r="O5" s="406" t="s">
        <v>333</v>
      </c>
      <c r="P5" s="407"/>
      <c r="Q5" s="274" t="s">
        <v>330</v>
      </c>
    </row>
    <row r="6" spans="2:17" ht="42" customHeight="1" thickBot="1">
      <c r="B6" s="456"/>
      <c r="C6" s="451"/>
      <c r="D6" s="451"/>
      <c r="E6" s="451"/>
      <c r="F6" s="451"/>
      <c r="G6" s="451"/>
      <c r="H6" s="451"/>
      <c r="I6" s="458"/>
      <c r="J6" s="395"/>
      <c r="K6" s="398"/>
      <c r="L6" s="399"/>
      <c r="M6" s="398"/>
      <c r="N6" s="399"/>
      <c r="O6" s="408"/>
      <c r="P6" s="409"/>
      <c r="Q6" s="275"/>
    </row>
    <row r="7" spans="2:17" ht="56.25" customHeight="1">
      <c r="B7" s="468" t="s">
        <v>129</v>
      </c>
      <c r="C7" s="178" t="s">
        <v>34</v>
      </c>
      <c r="D7" s="179" t="s">
        <v>130</v>
      </c>
      <c r="E7" s="179" t="s">
        <v>131</v>
      </c>
      <c r="F7" s="180" t="s">
        <v>160</v>
      </c>
      <c r="G7" s="257" t="s">
        <v>132</v>
      </c>
      <c r="H7" s="181" t="s">
        <v>299</v>
      </c>
      <c r="I7" s="476">
        <v>25</v>
      </c>
      <c r="J7" s="204">
        <f aca="true" t="shared" si="0" ref="J7:J15">+FIJO20/9</f>
        <v>2.7777777777777777</v>
      </c>
      <c r="K7" s="471">
        <f>SUM(L7:L15)</f>
        <v>22.228888888888893</v>
      </c>
      <c r="L7" s="210">
        <f>+J7</f>
        <v>2.7777777777777777</v>
      </c>
      <c r="M7" s="471">
        <f>SUM(N7:N15)</f>
        <v>22.222222222222225</v>
      </c>
      <c r="N7" s="204">
        <f>+J7</f>
        <v>2.7777777777777777</v>
      </c>
      <c r="O7" s="471">
        <f>SUM(P7:P15)</f>
        <v>22.222222222222225</v>
      </c>
      <c r="P7" s="204">
        <v>2.7777777777777777</v>
      </c>
      <c r="Q7" s="181"/>
    </row>
    <row r="8" spans="2:17" ht="40.5" customHeight="1">
      <c r="B8" s="469"/>
      <c r="C8" s="182" t="s">
        <v>146</v>
      </c>
      <c r="D8" s="183" t="s">
        <v>47</v>
      </c>
      <c r="E8" s="183" t="s">
        <v>72</v>
      </c>
      <c r="F8" s="184" t="s">
        <v>161</v>
      </c>
      <c r="G8" s="184" t="s">
        <v>141</v>
      </c>
      <c r="H8" s="185" t="s">
        <v>299</v>
      </c>
      <c r="I8" s="472"/>
      <c r="J8" s="204">
        <f t="shared" si="0"/>
        <v>2.7777777777777777</v>
      </c>
      <c r="K8" s="472"/>
      <c r="L8" s="210">
        <f aca="true" t="shared" si="1" ref="L8:L13">+J8</f>
        <v>2.7777777777777777</v>
      </c>
      <c r="M8" s="472"/>
      <c r="N8" s="204">
        <f aca="true" t="shared" si="2" ref="N8:N13">+J8</f>
        <v>2.7777777777777777</v>
      </c>
      <c r="O8" s="472"/>
      <c r="P8" s="204">
        <v>2.7777777777777777</v>
      </c>
      <c r="Q8" s="185"/>
    </row>
    <row r="9" spans="2:17" ht="66" customHeight="1">
      <c r="B9" s="469"/>
      <c r="C9" s="182" t="s">
        <v>147</v>
      </c>
      <c r="D9" s="183" t="s">
        <v>133</v>
      </c>
      <c r="E9" s="186" t="s">
        <v>320</v>
      </c>
      <c r="F9" s="182" t="s">
        <v>162</v>
      </c>
      <c r="G9" s="258" t="s">
        <v>132</v>
      </c>
      <c r="H9" s="185" t="s">
        <v>304</v>
      </c>
      <c r="I9" s="472"/>
      <c r="J9" s="204">
        <f t="shared" si="0"/>
        <v>2.7777777777777777</v>
      </c>
      <c r="K9" s="472"/>
      <c r="L9" s="204">
        <v>2.78</v>
      </c>
      <c r="M9" s="472"/>
      <c r="N9" s="204">
        <f t="shared" si="2"/>
        <v>2.7777777777777777</v>
      </c>
      <c r="O9" s="472"/>
      <c r="P9" s="204">
        <v>2.7777777777777777</v>
      </c>
      <c r="Q9" s="185"/>
    </row>
    <row r="10" spans="2:17" ht="57.75" customHeight="1">
      <c r="B10" s="469"/>
      <c r="C10" s="182" t="s">
        <v>148</v>
      </c>
      <c r="D10" s="183" t="s">
        <v>136</v>
      </c>
      <c r="E10" s="183" t="s">
        <v>134</v>
      </c>
      <c r="F10" s="184" t="s">
        <v>163</v>
      </c>
      <c r="G10" s="258" t="s">
        <v>135</v>
      </c>
      <c r="H10" s="185" t="s">
        <v>296</v>
      </c>
      <c r="I10" s="472"/>
      <c r="J10" s="204">
        <f t="shared" si="0"/>
        <v>2.7777777777777777</v>
      </c>
      <c r="K10" s="472"/>
      <c r="L10" s="210">
        <f t="shared" si="1"/>
        <v>2.7777777777777777</v>
      </c>
      <c r="M10" s="472"/>
      <c r="N10" s="204">
        <f t="shared" si="2"/>
        <v>2.7777777777777777</v>
      </c>
      <c r="O10" s="472"/>
      <c r="P10" s="204">
        <v>2.7777777777777777</v>
      </c>
      <c r="Q10" s="185"/>
    </row>
    <row r="11" spans="2:17" ht="41.25" customHeight="1">
      <c r="B11" s="469"/>
      <c r="C11" s="182" t="s">
        <v>149</v>
      </c>
      <c r="D11" s="183" t="s">
        <v>231</v>
      </c>
      <c r="E11" s="183" t="s">
        <v>138</v>
      </c>
      <c r="F11" s="184" t="s">
        <v>144</v>
      </c>
      <c r="G11" s="184" t="s">
        <v>321</v>
      </c>
      <c r="H11" s="185" t="s">
        <v>299</v>
      </c>
      <c r="I11" s="472"/>
      <c r="J11" s="204">
        <f t="shared" si="0"/>
        <v>2.7777777777777777</v>
      </c>
      <c r="K11" s="472"/>
      <c r="L11" s="210">
        <f t="shared" si="1"/>
        <v>2.7777777777777777</v>
      </c>
      <c r="M11" s="472"/>
      <c r="N11" s="204">
        <f>+J11</f>
        <v>2.7777777777777777</v>
      </c>
      <c r="O11" s="472"/>
      <c r="P11" s="204">
        <v>2.7777777777777777</v>
      </c>
      <c r="Q11" s="185"/>
    </row>
    <row r="12" spans="2:17" ht="37.5" customHeight="1">
      <c r="B12" s="469"/>
      <c r="C12" s="182" t="s">
        <v>150</v>
      </c>
      <c r="D12" s="183" t="s">
        <v>137</v>
      </c>
      <c r="E12" s="183" t="s">
        <v>140</v>
      </c>
      <c r="F12" s="184" t="s">
        <v>164</v>
      </c>
      <c r="G12" s="258" t="s">
        <v>139</v>
      </c>
      <c r="H12" s="185" t="s">
        <v>299</v>
      </c>
      <c r="I12" s="472"/>
      <c r="J12" s="204">
        <f t="shared" si="0"/>
        <v>2.7777777777777777</v>
      </c>
      <c r="K12" s="472"/>
      <c r="L12" s="204">
        <v>2.78</v>
      </c>
      <c r="M12" s="472"/>
      <c r="N12" s="204">
        <f t="shared" si="2"/>
        <v>2.7777777777777777</v>
      </c>
      <c r="O12" s="472"/>
      <c r="P12" s="204">
        <v>2.7777777777777777</v>
      </c>
      <c r="Q12" s="185" t="s">
        <v>339</v>
      </c>
    </row>
    <row r="13" spans="1:17" ht="47.25" customHeight="1">
      <c r="A13" s="24"/>
      <c r="B13" s="469"/>
      <c r="C13" s="182" t="s">
        <v>151</v>
      </c>
      <c r="D13" s="183" t="s">
        <v>232</v>
      </c>
      <c r="E13" s="183" t="s">
        <v>66</v>
      </c>
      <c r="F13" s="184" t="s">
        <v>165</v>
      </c>
      <c r="G13" s="187" t="s">
        <v>322</v>
      </c>
      <c r="H13" s="185" t="s">
        <v>304</v>
      </c>
      <c r="I13" s="472"/>
      <c r="J13" s="204">
        <f t="shared" si="0"/>
        <v>2.7777777777777777</v>
      </c>
      <c r="K13" s="472"/>
      <c r="L13" s="210">
        <f t="shared" si="1"/>
        <v>2.7777777777777777</v>
      </c>
      <c r="M13" s="472"/>
      <c r="N13" s="204">
        <f t="shared" si="2"/>
        <v>2.7777777777777777</v>
      </c>
      <c r="O13" s="472"/>
      <c r="P13" s="204">
        <v>2.7777777777777777</v>
      </c>
      <c r="Q13" s="185"/>
    </row>
    <row r="14" spans="2:17" ht="39" customHeight="1">
      <c r="B14" s="469"/>
      <c r="C14" s="182" t="s">
        <v>152</v>
      </c>
      <c r="D14" s="183" t="s">
        <v>254</v>
      </c>
      <c r="E14" s="183" t="s">
        <v>67</v>
      </c>
      <c r="F14" s="184" t="s">
        <v>145</v>
      </c>
      <c r="G14" s="258" t="s">
        <v>139</v>
      </c>
      <c r="H14" s="185">
        <v>43132</v>
      </c>
      <c r="I14" s="472"/>
      <c r="J14" s="204">
        <f t="shared" si="0"/>
        <v>2.7777777777777777</v>
      </c>
      <c r="K14" s="472"/>
      <c r="L14" s="211">
        <v>0</v>
      </c>
      <c r="M14" s="472"/>
      <c r="N14" s="211">
        <v>0</v>
      </c>
      <c r="O14" s="472"/>
      <c r="P14" s="211">
        <v>0</v>
      </c>
      <c r="Q14" s="185"/>
    </row>
    <row r="15" spans="2:17" ht="48.75" customHeight="1" thickBot="1">
      <c r="B15" s="470"/>
      <c r="C15" s="188" t="s">
        <v>337</v>
      </c>
      <c r="D15" s="189" t="s">
        <v>220</v>
      </c>
      <c r="E15" s="189" t="s">
        <v>200</v>
      </c>
      <c r="F15" s="190" t="s">
        <v>221</v>
      </c>
      <c r="G15" s="190" t="s">
        <v>201</v>
      </c>
      <c r="H15" s="191" t="s">
        <v>298</v>
      </c>
      <c r="I15" s="473"/>
      <c r="J15" s="204">
        <f t="shared" si="0"/>
        <v>2.7777777777777777</v>
      </c>
      <c r="K15" s="473"/>
      <c r="L15" s="204">
        <v>2.78</v>
      </c>
      <c r="M15" s="473"/>
      <c r="N15" s="204">
        <f>+J15</f>
        <v>2.7777777777777777</v>
      </c>
      <c r="O15" s="473"/>
      <c r="P15" s="204">
        <v>2.7777777777777777</v>
      </c>
      <c r="Q15" s="191"/>
    </row>
    <row r="16" spans="2:17" ht="45.75" customHeight="1">
      <c r="B16" s="466" t="s">
        <v>183</v>
      </c>
      <c r="C16" s="175" t="s">
        <v>153</v>
      </c>
      <c r="D16" s="176" t="s">
        <v>156</v>
      </c>
      <c r="E16" s="176" t="s">
        <v>158</v>
      </c>
      <c r="F16" s="172" t="s">
        <v>166</v>
      </c>
      <c r="G16" s="257" t="s">
        <v>139</v>
      </c>
      <c r="H16" s="173" t="s">
        <v>296</v>
      </c>
      <c r="I16" s="477">
        <v>25</v>
      </c>
      <c r="J16" s="205">
        <f>+FIJO13/2</f>
        <v>12.5</v>
      </c>
      <c r="K16" s="474">
        <f>SUM(L16:L17)</f>
        <v>0</v>
      </c>
      <c r="L16" s="212">
        <v>0</v>
      </c>
      <c r="M16" s="474">
        <f>SUM(N16:N17)</f>
        <v>0</v>
      </c>
      <c r="N16" s="205">
        <v>0</v>
      </c>
      <c r="O16" s="474">
        <f>SUM(P16:P17)</f>
        <v>12.5</v>
      </c>
      <c r="P16" s="212">
        <v>0</v>
      </c>
      <c r="Q16" s="173"/>
    </row>
    <row r="17" spans="2:17" ht="38.25" customHeight="1">
      <c r="B17" s="467"/>
      <c r="C17" s="177" t="s">
        <v>155</v>
      </c>
      <c r="D17" s="174" t="s">
        <v>157</v>
      </c>
      <c r="E17" s="174" t="s">
        <v>159</v>
      </c>
      <c r="F17" s="177" t="s">
        <v>159</v>
      </c>
      <c r="G17" s="258" t="s">
        <v>139</v>
      </c>
      <c r="H17" s="173" t="s">
        <v>296</v>
      </c>
      <c r="I17" s="475"/>
      <c r="J17" s="205">
        <f>+FIJO13/2</f>
        <v>12.5</v>
      </c>
      <c r="K17" s="475"/>
      <c r="L17" s="212">
        <v>0</v>
      </c>
      <c r="M17" s="475"/>
      <c r="N17" s="205">
        <v>0</v>
      </c>
      <c r="O17" s="475"/>
      <c r="P17" s="205">
        <f>+J17</f>
        <v>12.5</v>
      </c>
      <c r="Q17" s="173"/>
    </row>
    <row r="18" spans="2:17" ht="38.25" customHeight="1">
      <c r="B18" s="465" t="s">
        <v>167</v>
      </c>
      <c r="C18" s="192" t="s">
        <v>168</v>
      </c>
      <c r="D18" s="193" t="s">
        <v>169</v>
      </c>
      <c r="E18" s="193" t="s">
        <v>170</v>
      </c>
      <c r="F18" s="194" t="s">
        <v>173</v>
      </c>
      <c r="G18" s="258" t="s">
        <v>139</v>
      </c>
      <c r="H18" s="195" t="s">
        <v>304</v>
      </c>
      <c r="I18" s="478">
        <v>25</v>
      </c>
      <c r="J18" s="206">
        <f>+FIJO14/3</f>
        <v>8.333333333333334</v>
      </c>
      <c r="K18" s="481">
        <f>SUM(L18:L20)</f>
        <v>0</v>
      </c>
      <c r="L18" s="213">
        <v>0</v>
      </c>
      <c r="M18" s="481">
        <f>SUM(N18:N20)</f>
        <v>0</v>
      </c>
      <c r="N18" s="206">
        <v>0</v>
      </c>
      <c r="O18" s="481">
        <f>SUM(P18:P20)</f>
        <v>0</v>
      </c>
      <c r="P18" s="206">
        <v>0</v>
      </c>
      <c r="Q18" s="195"/>
    </row>
    <row r="19" spans="2:17" ht="33" customHeight="1">
      <c r="B19" s="465"/>
      <c r="C19" s="192" t="s">
        <v>172</v>
      </c>
      <c r="D19" s="196" t="s">
        <v>48</v>
      </c>
      <c r="E19" s="196" t="s">
        <v>222</v>
      </c>
      <c r="F19" s="194" t="s">
        <v>174</v>
      </c>
      <c r="G19" s="258" t="s">
        <v>139</v>
      </c>
      <c r="H19" s="195" t="s">
        <v>299</v>
      </c>
      <c r="I19" s="478"/>
      <c r="J19" s="206">
        <f>+FIJO14/3</f>
        <v>8.333333333333334</v>
      </c>
      <c r="K19" s="478"/>
      <c r="L19" s="213">
        <v>0</v>
      </c>
      <c r="M19" s="478"/>
      <c r="N19" s="206">
        <v>0</v>
      </c>
      <c r="O19" s="478"/>
      <c r="P19" s="206">
        <v>0</v>
      </c>
      <c r="Q19" s="195"/>
    </row>
    <row r="20" spans="2:17" ht="39.75" customHeight="1">
      <c r="B20" s="465"/>
      <c r="C20" s="192" t="s">
        <v>57</v>
      </c>
      <c r="D20" s="196" t="s">
        <v>171</v>
      </c>
      <c r="E20" s="196" t="s">
        <v>69</v>
      </c>
      <c r="F20" s="194" t="s">
        <v>175</v>
      </c>
      <c r="G20" s="258" t="s">
        <v>139</v>
      </c>
      <c r="H20" s="195" t="s">
        <v>296</v>
      </c>
      <c r="I20" s="478"/>
      <c r="J20" s="206">
        <f>+FIJO14/3</f>
        <v>8.333333333333334</v>
      </c>
      <c r="K20" s="478"/>
      <c r="L20" s="213">
        <v>0</v>
      </c>
      <c r="M20" s="478"/>
      <c r="N20" s="206">
        <v>0</v>
      </c>
      <c r="O20" s="478"/>
      <c r="P20" s="206">
        <v>0</v>
      </c>
      <c r="Q20" s="195"/>
    </row>
    <row r="21" spans="2:17" ht="54" customHeight="1">
      <c r="B21" s="448" t="s">
        <v>176</v>
      </c>
      <c r="C21" s="197" t="s">
        <v>177</v>
      </c>
      <c r="D21" s="198" t="s">
        <v>68</v>
      </c>
      <c r="E21" s="198" t="s">
        <v>323</v>
      </c>
      <c r="F21" s="199" t="s">
        <v>324</v>
      </c>
      <c r="G21" s="199" t="s">
        <v>325</v>
      </c>
      <c r="H21" s="200" t="s">
        <v>299</v>
      </c>
      <c r="I21" s="479">
        <v>25</v>
      </c>
      <c r="J21" s="208">
        <f>+FIJO15/2</f>
        <v>12.5</v>
      </c>
      <c r="K21" s="482">
        <f>SUM(L21:L22)</f>
        <v>0</v>
      </c>
      <c r="L21" s="214">
        <v>0</v>
      </c>
      <c r="M21" s="482">
        <f>SUM(N21:N22)</f>
        <v>12.5</v>
      </c>
      <c r="N21" s="208">
        <v>0</v>
      </c>
      <c r="O21" s="482">
        <f>SUM(P21:P22)</f>
        <v>25</v>
      </c>
      <c r="P21" s="208">
        <f>+J21</f>
        <v>12.5</v>
      </c>
      <c r="Q21" s="200"/>
    </row>
    <row r="22" spans="2:17" ht="100.5" customHeight="1" thickBot="1">
      <c r="B22" s="449"/>
      <c r="C22" s="201" t="s">
        <v>180</v>
      </c>
      <c r="D22" s="202" t="s">
        <v>223</v>
      </c>
      <c r="E22" s="202" t="s">
        <v>224</v>
      </c>
      <c r="F22" s="203" t="s">
        <v>178</v>
      </c>
      <c r="G22" s="259" t="s">
        <v>139</v>
      </c>
      <c r="H22" s="200" t="s">
        <v>304</v>
      </c>
      <c r="I22" s="480"/>
      <c r="J22" s="208">
        <f>+FIJO15/2</f>
        <v>12.5</v>
      </c>
      <c r="K22" s="480"/>
      <c r="L22" s="214">
        <v>0</v>
      </c>
      <c r="M22" s="480"/>
      <c r="N22" s="208">
        <f>+J22</f>
        <v>12.5</v>
      </c>
      <c r="O22" s="480"/>
      <c r="P22" s="208">
        <v>12.5</v>
      </c>
      <c r="Q22" s="200"/>
    </row>
    <row r="23" ht="13.5" thickBot="1"/>
    <row r="24" spans="8:16" ht="19.5" thickBot="1">
      <c r="H24" s="483" t="s">
        <v>338</v>
      </c>
      <c r="I24" s="209">
        <f>SUM(I7:I23)</f>
        <v>100</v>
      </c>
      <c r="J24" s="209">
        <f aca="true" t="shared" si="3" ref="J24:P24">SUM(J7:J23)</f>
        <v>100</v>
      </c>
      <c r="K24" s="209">
        <f t="shared" si="3"/>
        <v>22.228888888888893</v>
      </c>
      <c r="L24" s="236">
        <f t="shared" si="3"/>
        <v>22.228888888888893</v>
      </c>
      <c r="M24" s="237">
        <f t="shared" si="3"/>
        <v>34.72222222222223</v>
      </c>
      <c r="N24" s="238">
        <f t="shared" si="3"/>
        <v>34.72222222222223</v>
      </c>
      <c r="O24" s="494">
        <f t="shared" si="3"/>
        <v>59.72222222222223</v>
      </c>
      <c r="P24" s="495">
        <f t="shared" si="3"/>
        <v>59.72222222222223</v>
      </c>
    </row>
    <row r="25" ht="13.5" thickBot="1">
      <c r="H25" s="484"/>
    </row>
  </sheetData>
  <sheetProtection/>
  <mergeCells count="36">
    <mergeCell ref="M21:M22"/>
    <mergeCell ref="O7:O15"/>
    <mergeCell ref="O16:O17"/>
    <mergeCell ref="O18:O20"/>
    <mergeCell ref="O21:O22"/>
    <mergeCell ref="H24:H25"/>
    <mergeCell ref="M18:M20"/>
    <mergeCell ref="O5:P6"/>
    <mergeCell ref="Q5:Q6"/>
    <mergeCell ref="I7:I15"/>
    <mergeCell ref="I16:I17"/>
    <mergeCell ref="I18:I20"/>
    <mergeCell ref="I21:I22"/>
    <mergeCell ref="K7:K15"/>
    <mergeCell ref="K16:K17"/>
    <mergeCell ref="K18:K20"/>
    <mergeCell ref="K21:K22"/>
    <mergeCell ref="I5:I6"/>
    <mergeCell ref="J5:J6"/>
    <mergeCell ref="K5:L6"/>
    <mergeCell ref="M5:N6"/>
    <mergeCell ref="J3:Q4"/>
    <mergeCell ref="B18:B20"/>
    <mergeCell ref="B16:B17"/>
    <mergeCell ref="B7:B15"/>
    <mergeCell ref="M7:M15"/>
    <mergeCell ref="M16:M17"/>
    <mergeCell ref="B21:B22"/>
    <mergeCell ref="G5:G6"/>
    <mergeCell ref="H5:H6"/>
    <mergeCell ref="B3:H3"/>
    <mergeCell ref="B2:H2"/>
    <mergeCell ref="C5:D6"/>
    <mergeCell ref="B5:B6"/>
    <mergeCell ref="F5:F6"/>
    <mergeCell ref="E5:E6"/>
  </mergeCells>
  <printOptions/>
  <pageMargins left="0.7086614173228347" right="0.7086614173228347" top="0.35433070866141736" bottom="0.35433070866141736" header="0.31496062992125984" footer="0.31496062992125984"/>
  <pageSetup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4:D20"/>
  <sheetViews>
    <sheetView zoomScalePageLayoutView="0" workbookViewId="0" topLeftCell="A13">
      <selection activeCell="D4" sqref="D4"/>
    </sheetView>
  </sheetViews>
  <sheetFormatPr defaultColWidth="11.421875" defaultRowHeight="15"/>
  <cols>
    <col min="1" max="3" width="11.421875" style="248" customWidth="1"/>
    <col min="4" max="4" width="88.57421875" style="248" customWidth="1"/>
    <col min="5" max="16384" width="11.421875" style="248" customWidth="1"/>
  </cols>
  <sheetData>
    <row r="3" ht="15.75" thickBot="1"/>
    <row r="4" spans="3:4" ht="15.75" thickBot="1">
      <c r="C4" s="245">
        <v>1</v>
      </c>
      <c r="D4" s="246" t="s">
        <v>111</v>
      </c>
    </row>
    <row r="5" spans="3:4" ht="15.75" thickBot="1">
      <c r="C5" s="245">
        <f>+C4+1</f>
        <v>2</v>
      </c>
      <c r="D5" s="246" t="s">
        <v>348</v>
      </c>
    </row>
    <row r="6" spans="3:4" ht="15.75" thickBot="1">
      <c r="C6" s="245">
        <f aca="true" t="shared" si="0" ref="C6:C20">+C5+1</f>
        <v>3</v>
      </c>
      <c r="D6" s="246" t="s">
        <v>349</v>
      </c>
    </row>
    <row r="7" spans="3:4" ht="15.75" thickBot="1">
      <c r="C7" s="245">
        <f t="shared" si="0"/>
        <v>4</v>
      </c>
      <c r="D7" s="247" t="s">
        <v>268</v>
      </c>
    </row>
    <row r="8" spans="3:4" ht="16.5" thickBot="1">
      <c r="C8" s="245">
        <f t="shared" si="0"/>
        <v>5</v>
      </c>
      <c r="D8" s="249" t="s">
        <v>265</v>
      </c>
    </row>
    <row r="9" spans="3:4" ht="16.5" thickBot="1">
      <c r="C9" s="245">
        <f t="shared" si="0"/>
        <v>6</v>
      </c>
      <c r="D9" s="247" t="s">
        <v>351</v>
      </c>
    </row>
    <row r="10" spans="3:4" ht="15.75" thickBot="1">
      <c r="C10" s="245">
        <f t="shared" si="0"/>
        <v>7</v>
      </c>
      <c r="D10" s="247" t="s">
        <v>132</v>
      </c>
    </row>
    <row r="11" spans="3:4" ht="15.75" thickBot="1">
      <c r="C11" s="245">
        <f t="shared" si="0"/>
        <v>8</v>
      </c>
      <c r="D11" s="246" t="s">
        <v>306</v>
      </c>
    </row>
    <row r="12" spans="3:4" ht="15.75" thickBot="1">
      <c r="C12" s="245">
        <f t="shared" si="0"/>
        <v>9</v>
      </c>
      <c r="D12" s="246" t="s">
        <v>141</v>
      </c>
    </row>
    <row r="13" spans="3:4" ht="15.75" thickBot="1">
      <c r="C13" s="245">
        <f t="shared" si="0"/>
        <v>10</v>
      </c>
      <c r="D13" s="246" t="s">
        <v>350</v>
      </c>
    </row>
    <row r="14" spans="3:4" ht="15.75" thickBot="1">
      <c r="C14" s="245">
        <f t="shared" si="0"/>
        <v>11</v>
      </c>
      <c r="D14" s="246" t="s">
        <v>300</v>
      </c>
    </row>
    <row r="15" spans="3:4" ht="15.75" thickBot="1">
      <c r="C15" s="245">
        <f t="shared" si="0"/>
        <v>12</v>
      </c>
      <c r="D15" s="246" t="s">
        <v>263</v>
      </c>
    </row>
    <row r="16" spans="3:4" ht="15.75" thickBot="1">
      <c r="C16" s="245">
        <f t="shared" si="0"/>
        <v>13</v>
      </c>
      <c r="D16" s="246" t="s">
        <v>322</v>
      </c>
    </row>
    <row r="17" spans="3:4" ht="15.75" customHeight="1" thickBot="1">
      <c r="C17" s="245">
        <f t="shared" si="0"/>
        <v>14</v>
      </c>
      <c r="D17" s="246" t="s">
        <v>325</v>
      </c>
    </row>
    <row r="18" spans="3:4" ht="15.75" thickBot="1">
      <c r="C18" s="245">
        <f t="shared" si="0"/>
        <v>15</v>
      </c>
      <c r="D18" s="246" t="s">
        <v>305</v>
      </c>
    </row>
    <row r="19" spans="3:4" ht="15.75" thickBot="1">
      <c r="C19" s="245">
        <f t="shared" si="0"/>
        <v>16</v>
      </c>
      <c r="D19" s="246" t="s">
        <v>286</v>
      </c>
    </row>
    <row r="20" spans="3:4" ht="15.75" thickBot="1">
      <c r="C20" s="245">
        <f t="shared" si="0"/>
        <v>17</v>
      </c>
      <c r="D20" s="250" t="s">
        <v>314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INFCONINTERNO</dc:creator>
  <cp:keywords/>
  <dc:description/>
  <cp:lastModifiedBy>CONTROL INTERNO</cp:lastModifiedBy>
  <cp:lastPrinted>2019-02-13T21:37:47Z</cp:lastPrinted>
  <dcterms:created xsi:type="dcterms:W3CDTF">2016-03-22T20:45:20Z</dcterms:created>
  <dcterms:modified xsi:type="dcterms:W3CDTF">2020-01-09T15:04:33Z</dcterms:modified>
  <cp:category/>
  <cp:version/>
  <cp:contentType/>
  <cp:contentStatus/>
</cp:coreProperties>
</file>