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MARZO 2024\"/>
    </mc:Choice>
  </mc:AlternateContent>
  <xr:revisionPtr revIDLastSave="0" documentId="13_ncr:1_{601E50CE-97E9-452C-8BAC-27B7BA807966}" xr6:coauthVersionLast="36" xr6:coauthVersionMax="36" xr10:uidLastSave="{00000000-0000-0000-0000-000000000000}"/>
  <bookViews>
    <workbookView xWindow="0" yWindow="0" windowWidth="28800" windowHeight="12225" tabRatio="909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<sst xmlns="http://schemas.openxmlformats.org/spreadsheetml/2006/main" count="283" uniqueCount="131">
  <si>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</si>
  <si>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</si>
  <si>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</si>
  <si>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</si>
  <si>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</si>
  <si>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</si>
  <si>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</si>
  <si>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</si>
  <si>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</si>
  <si>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</si>
  <si>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</si>
  <si>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</si>
  <si>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</si>
  <si>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</si>
  <si>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</si>
  <si>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</si>
  <si>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</si>
  <si>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</si>
  <si>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</si>
  <si>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</si>
  <si>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</si>
  <si>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</si>
  <si>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</si>
  <si>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</si>
  <si>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</si>
  <si>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</si>
  <si>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</si>
  <si>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</si>
  <si>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</si>
  <si>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</si>
  <si>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</si>
  <si>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</si>
  <si>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</si>
  <si>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</si>
  <si>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</si>
  <si>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</si>
  <si>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</si>
  <si>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</si>
  <si>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</si>
  <si>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</si>
  <si>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</si>
  <si>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</si>
  <si>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</si>
  <si>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</si>
  <si>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</si>
  <si>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</si>
  <si>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</si>
  <si>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</si>
  <si>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</si>
  <si>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</si>
  <si>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</si>
  <si>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</si>
  <si>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</si>
  <si>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</si>
  <si>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</si>
  <si>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</si>
  <si>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</si>
  <si>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</si>
  <si>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</si>
  <si>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</si>
  <si>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</si>
  <si>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</si>
  <si>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</si>
  <si>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</si>
  <si>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</si>
  <si>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</si>
  <si>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</si>
  <si>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</si>
  <si>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</si>
  <si>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</si>
  <si>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</si>
  <si>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</si>
  <si>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</si>
  <si>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</si>
  <si>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</si>
  <si>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</si>
  <si>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</si>
  <si>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</si>
  <si>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</si>
  <si>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</si>
  <si>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</si>
  <si>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</si>
  <si>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</si>
  <si>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</si>
  <si>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</si>
  <si>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</si>
  <si>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</si>
  <si>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</si>
  <si>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</si>
  <si>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</si>
  <si>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</si>
  <si>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</si>
  <si>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</si>
  <si>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</si>
  <si>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</si>
  <si>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</si>
  <si>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</si>
  <si>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</si>
  <si>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</si>
  <si>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</si>
  <si>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</si>
  <si>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</si>
  <si>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</si>
  <si>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</si>
  <si>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</si>
  <si>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</si>
  <si>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</si>
  <si>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</si>
  <si>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</si>
  <si>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</si>
  <si>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</si>
  <si>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</si>
  <si>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</si>
  <si>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</si>
  <si>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</si>
  <si>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</si>
  <si>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</si>
  <si>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</si>
  <si>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</si>
  <si>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</si>
  <si>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</si>
  <si>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</si>
  <si>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</si>
  <si>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</si>
  <si>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C-2202-0700-7 20203K</t>
  </si>
  <si>
    <t>2. SEGURIDAD HUMANA Y JUSTICIA SOCIAL / K. EDUCACIÓN SUPERIOR COMO UN DERECHO</t>
  </si>
  <si>
    <t>CON CORTE A MARZO 31 DE 2024</t>
  </si>
  <si>
    <t>EJECUCIÓN PRESUPUESTAL 
GASTOS DE PERSONAL 
CON CORTE A MARZO 31 DE 2024</t>
  </si>
  <si>
    <t>EJECUCIÓN PRESUPUESTAL
ADQUISICIÓN BIENES Y SERVICIOS
CON CORTE A MARZO 31 DE 2024</t>
  </si>
  <si>
    <t>Ejecución Presupuestal - Proyectos de Inversión
CON CORTE A MARZO 31 DE 2024</t>
  </si>
  <si>
    <t>EJECUCIÓN PRESUPUESTAL 
PROYECTOS DE INVERSIÓN
CON CORTE A MARZO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</si>
</sst>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MARZO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MARZO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MARZO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MARZO 31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33968597</c:v>
                </c:pt>
                <c:pt idx="1">
                  <c:v>2306958584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3.0336849163926068E-3</c:v>
                </c:pt>
                <c:pt idx="1">
                  <c:v>0.20603104270168257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33968597</c:v>
                </c:pt>
                <c:pt idx="1">
                  <c:v>0</c:v>
                </c:pt>
                <c:pt idx="2">
                  <c:v>0</c:v>
                </c:pt>
                <c:pt idx="3">
                  <c:v>33968597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2.5988845212615137E-2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2.2035229951020269E-2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33968597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2.5988845212615137E-2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0</c:v>
                </c:pt>
                <c:pt idx="2">
                  <c:v>0</c:v>
                </c:pt>
                <c:pt idx="3">
                  <c:v>7058908352</c:v>
                </c:pt>
                <c:pt idx="4">
                  <c:v>2543578327</c:v>
                </c:pt>
                <c:pt idx="5">
                  <c:v>872876183</c:v>
                </c:pt>
                <c:pt idx="6">
                  <c:v>866403435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MARZO 31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0</c:v>
                </c:pt>
                <c:pt idx="2">
                  <c:v>0</c:v>
                </c:pt>
                <c:pt idx="3">
                  <c:v>3060729352</c:v>
                </c:pt>
                <c:pt idx="4">
                  <c:v>1549337634</c:v>
                </c:pt>
                <c:pt idx="5">
                  <c:v>589103088</c:v>
                </c:pt>
                <c:pt idx="6">
                  <c:v>589103088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876714315</c:v>
                </c:pt>
                <c:pt idx="5">
                  <c:v>246495457</c:v>
                </c:pt>
                <c:pt idx="6">
                  <c:v>240022709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0</c:v>
                </c:pt>
                <c:pt idx="3">
                  <c:v>2732020364</c:v>
                </c:pt>
                <c:pt idx="4">
                  <c:v>117526378</c:v>
                </c:pt>
                <c:pt idx="5">
                  <c:v>37277638</c:v>
                </c:pt>
                <c:pt idx="6">
                  <c:v>37277638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2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MARZO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MARZO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0" t="s">
        <v>101</v>
      </c>
      <c r="C3" s="251"/>
      <c r="D3" s="251"/>
      <c r="E3" s="251"/>
      <c r="F3" s="251"/>
      <c r="G3" s="251"/>
      <c r="H3" s="251"/>
      <c r="I3" s="252"/>
    </row>
    <row r="4" spans="2:14" ht="13.5" customHeight="1" thickBot="1" x14ac:dyDescent="0.25">
      <c r="B4" s="247" t="s">
        <v>126</v>
      </c>
      <c r="C4" s="248"/>
      <c r="D4" s="248"/>
      <c r="E4" s="248"/>
      <c r="F4" s="248"/>
      <c r="G4" s="248"/>
      <c r="H4" s="248"/>
      <c r="I4" s="249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33968597</v>
      </c>
      <c r="I7" s="177">
        <f>H7/F10</f>
        <v>3.0336849163926068E-3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2306958584</v>
      </c>
      <c r="I8" s="179">
        <f>H8/F10</f>
        <v>0.20603104270168257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2340927181</v>
      </c>
      <c r="I10" s="178">
        <f>SUM(I7:I9)</f>
        <v>0.20906472761807518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33968597</v>
      </c>
      <c r="D33" s="205"/>
      <c r="E33" s="205"/>
      <c r="F33" s="205"/>
      <c r="G33" s="177">
        <f>C33/C10</f>
        <v>3.0336849163926068E-3</v>
      </c>
    </row>
    <row r="34" spans="2:15" ht="13.5" thickBot="1" x14ac:dyDescent="0.25">
      <c r="B34" s="137" t="s">
        <v>93</v>
      </c>
      <c r="C34" s="142">
        <f>+H8</f>
        <v>2306958584</v>
      </c>
      <c r="D34" s="205"/>
      <c r="E34" s="205"/>
      <c r="F34" s="205"/>
      <c r="G34" s="179">
        <f>C34/C10</f>
        <v>0.20603104270168257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2340927181</v>
      </c>
      <c r="D36" s="207"/>
      <c r="E36" s="207"/>
      <c r="F36" s="207"/>
      <c r="G36" s="208">
        <f>SUM(G33:G35)</f>
        <v>0.20906472761807518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D4" sqref="D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6" t="s">
        <v>129</v>
      </c>
      <c r="C2" s="277"/>
      <c r="D2" s="277"/>
      <c r="E2" s="277"/>
      <c r="F2" s="278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24" sqref="D24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3" t="s">
        <v>130</v>
      </c>
      <c r="B5" s="274"/>
      <c r="C5" s="274"/>
      <c r="D5" s="274"/>
      <c r="E5" s="275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zoomScale="95" zoomScaleNormal="95" workbookViewId="0">
      <selection activeCell="A29" sqref="A29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9" t="s">
        <v>42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ht="26.25" customHeight="1" thickBot="1" x14ac:dyDescent="0.25">
      <c r="B3" s="280" t="s">
        <v>126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45" t="s">
        <v>124</v>
      </c>
      <c r="B5" s="246" t="s">
        <v>125</v>
      </c>
      <c r="C5" s="150">
        <v>4138232398</v>
      </c>
      <c r="D5" s="150"/>
      <c r="E5" s="150">
        <f>C5+D5</f>
        <v>4138232398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0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0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1" t="s">
        <v>60</v>
      </c>
      <c r="B16" s="282"/>
      <c r="C16" s="282"/>
      <c r="D16" s="282"/>
      <c r="E16" s="282"/>
      <c r="F16" s="283"/>
    </row>
    <row r="17" spans="1:6" ht="25.5" customHeight="1" thickBot="1" x14ac:dyDescent="0.25">
      <c r="A17" s="284"/>
      <c r="B17" s="285"/>
      <c r="C17" s="285"/>
      <c r="D17" s="285"/>
      <c r="E17" s="285"/>
      <c r="F17" s="286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7" t="str">
        <f>+A16</f>
        <v>EJECUCIÓN PRESUPUESTAL
RESERVAS PRESUPUESTALES
A AGOSTO 31 DE 2015</v>
      </c>
      <c r="B31" s="288"/>
      <c r="C31" s="288"/>
      <c r="D31" s="288"/>
      <c r="E31" s="289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3" t="s">
        <v>88</v>
      </c>
      <c r="B2" s="254"/>
      <c r="C2" s="254"/>
      <c r="D2" s="254"/>
      <c r="E2" s="254"/>
      <c r="F2" s="254"/>
      <c r="G2" s="25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0" t="s">
        <v>65</v>
      </c>
      <c r="B19" s="291"/>
      <c r="C19" s="292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6" t="s">
        <v>65</v>
      </c>
      <c r="B28" s="293"/>
      <c r="C28" s="293"/>
      <c r="D28" s="25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A2" sqref="A2:D2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3" t="s">
        <v>123</v>
      </c>
      <c r="B2" s="254"/>
      <c r="C2" s="254"/>
      <c r="D2" s="255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33968597</v>
      </c>
      <c r="D4" s="160">
        <f>C4/B4</f>
        <v>2.5988845212615137E-2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33968597</v>
      </c>
      <c r="D7" s="184">
        <f>C7/B7</f>
        <v>2.2035229951020269E-2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6" t="s">
        <v>108</v>
      </c>
      <c r="B10" s="257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33968597</v>
      </c>
      <c r="C13" s="173"/>
    </row>
    <row r="14" spans="1:6" ht="13.5" thickBot="1" x14ac:dyDescent="0.25">
      <c r="A14" s="102" t="s">
        <v>71</v>
      </c>
      <c r="B14" s="185">
        <f>+B13/B12</f>
        <v>2.2035229951020269E-2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6" sqref="H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8" t="s">
        <v>104</v>
      </c>
      <c r="B2" s="259"/>
      <c r="C2" s="259"/>
      <c r="D2" s="259"/>
      <c r="E2" s="259"/>
      <c r="F2" s="259"/>
      <c r="G2" s="259"/>
      <c r="H2" s="260"/>
      <c r="I2" s="14"/>
      <c r="J2" s="261" t="s">
        <v>102</v>
      </c>
      <c r="K2" s="261"/>
      <c r="L2" s="261"/>
    </row>
    <row r="3" spans="1:16" ht="13.5" customHeight="1" thickBot="1" x14ac:dyDescent="0.25">
      <c r="A3" s="247" t="s">
        <v>126</v>
      </c>
      <c r="B3" s="248"/>
      <c r="C3" s="248"/>
      <c r="D3" s="248"/>
      <c r="E3" s="248"/>
      <c r="F3" s="248"/>
      <c r="G3" s="248"/>
      <c r="H3" s="249"/>
      <c r="I3" s="14"/>
      <c r="J3" s="262"/>
      <c r="K3" s="262"/>
      <c r="L3" s="262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0</v>
      </c>
      <c r="D5" s="5">
        <v>0</v>
      </c>
      <c r="E5" s="5">
        <f>B5+C5-D5</f>
        <v>7058908352</v>
      </c>
      <c r="F5" s="5">
        <v>2543578327</v>
      </c>
      <c r="G5" s="5">
        <v>872876183</v>
      </c>
      <c r="H5" s="5">
        <v>866403435</v>
      </c>
      <c r="J5" s="211">
        <f>F5/E5</f>
        <v>0.36033593300291655</v>
      </c>
      <c r="K5" s="212">
        <f>G5/E5</f>
        <v>0.12365597334220781</v>
      </c>
      <c r="L5" s="213">
        <f>H5/E5</f>
        <v>0.12273901172757427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0</v>
      </c>
      <c r="D6" s="7"/>
      <c r="E6" s="5">
        <f>B6+C6-D6</f>
        <v>4138232398</v>
      </c>
      <c r="F6" s="7">
        <v>0</v>
      </c>
      <c r="G6" s="230">
        <v>0</v>
      </c>
      <c r="H6" s="7">
        <v>0</v>
      </c>
      <c r="J6" s="211">
        <f>F6/E6</f>
        <v>0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0</v>
      </c>
      <c r="D7" s="228">
        <f>D5+D6</f>
        <v>0</v>
      </c>
      <c r="E7" s="201">
        <f>SUM(E5:E6)</f>
        <v>11197140750</v>
      </c>
      <c r="F7" s="200">
        <f>+SUM(F5:F6)</f>
        <v>2543578327</v>
      </c>
      <c r="G7" s="9">
        <f>+SUM(G5:G6)</f>
        <v>872876183</v>
      </c>
      <c r="H7" s="9">
        <f>+SUM(H5:H6)</f>
        <v>866403435</v>
      </c>
      <c r="J7" s="181">
        <f>F7/E7</f>
        <v>0.22716320030182705</v>
      </c>
      <c r="K7" s="182">
        <f>G7/B7</f>
        <v>7.7955274698141133E-2</v>
      </c>
      <c r="L7" s="183">
        <f>H7/E7</f>
        <v>7.7377203193592078E-2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3"/>
      <c r="Q17" s="264"/>
      <c r="R17" s="265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P14" sqref="P14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6" t="s">
        <v>103</v>
      </c>
      <c r="C2" s="266"/>
      <c r="D2" s="266"/>
      <c r="E2" s="266"/>
      <c r="F2" s="266"/>
      <c r="G2" s="266"/>
      <c r="H2" s="266"/>
      <c r="I2" s="266"/>
      <c r="J2" s="14"/>
      <c r="K2" s="14"/>
      <c r="L2" s="14"/>
    </row>
    <row r="3" spans="2:23" ht="24.75" customHeight="1" thickBot="1" x14ac:dyDescent="0.25">
      <c r="B3" s="247" t="s">
        <v>126</v>
      </c>
      <c r="C3" s="248"/>
      <c r="D3" s="248"/>
      <c r="E3" s="248"/>
      <c r="F3" s="248"/>
      <c r="G3" s="248"/>
      <c r="H3" s="248"/>
      <c r="I3" s="249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0</v>
      </c>
      <c r="E5" s="5">
        <v>0</v>
      </c>
      <c r="F5" s="232">
        <f>C5+D5-E5</f>
        <v>3060729352</v>
      </c>
      <c r="G5" s="5">
        <v>1549337634</v>
      </c>
      <c r="H5" s="5">
        <v>589103088</v>
      </c>
      <c r="I5" s="5">
        <v>589103088</v>
      </c>
      <c r="J5" s="14"/>
      <c r="K5" s="211">
        <f>G5/F5</f>
        <v>0.50619883557740974</v>
      </c>
      <c r="L5" s="211">
        <f>H5/F5</f>
        <v>0.1924714733810283</v>
      </c>
      <c r="M5" s="211">
        <f>I5/F5</f>
        <v>0.1924714733810283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2">
        <f>C6+D6-E6</f>
        <v>1266158636</v>
      </c>
      <c r="G6" s="5">
        <v>876714315</v>
      </c>
      <c r="H6" s="5">
        <v>246495457</v>
      </c>
      <c r="I6" s="5">
        <v>240022709</v>
      </c>
      <c r="J6" s="14"/>
      <c r="K6" s="211">
        <f>G6/F6</f>
        <v>0.69242059412845958</v>
      </c>
      <c r="L6" s="211">
        <f>H6/F6</f>
        <v>0.19467975812155658</v>
      </c>
      <c r="M6" s="211">
        <f>I6/F6</f>
        <v>0.18956764356026554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0</v>
      </c>
      <c r="F7" s="232">
        <f>C7+D7-E7</f>
        <v>2732020364</v>
      </c>
      <c r="G7" s="5">
        <v>117526378</v>
      </c>
      <c r="H7" s="5">
        <v>37277638</v>
      </c>
      <c r="I7" s="5">
        <v>37277638</v>
      </c>
      <c r="J7" s="14"/>
      <c r="K7" s="211">
        <f>G7/F7</f>
        <v>4.3018119318820713E-2</v>
      </c>
      <c r="L7" s="211">
        <f>H7/F7</f>
        <v>1.3644714545766101E-2</v>
      </c>
      <c r="M7" s="211">
        <f>I7/F7</f>
        <v>1.3644714545766101E-2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0</v>
      </c>
      <c r="E9" s="7">
        <v>0</v>
      </c>
      <c r="F9" s="234">
        <f>'EJE DE FUNCIONAMIENTO E INVERSI'!E6</f>
        <v>4138232398</v>
      </c>
      <c r="G9" s="7">
        <f>'EJE DE FUNCIONAMIENTO E INVERSI'!F6</f>
        <v>0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0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0</v>
      </c>
      <c r="E11" s="9">
        <f>E5+E6+E7+E8+E9</f>
        <v>0</v>
      </c>
      <c r="F11" s="235">
        <f t="shared" ref="F11" si="4">+SUM(F5:F10)</f>
        <v>11197140750</v>
      </c>
      <c r="G11" s="9">
        <f>+SUM(G5:G10)</f>
        <v>2543578327</v>
      </c>
      <c r="H11" s="9">
        <f>+SUM(H5:H10)</f>
        <v>872876183</v>
      </c>
      <c r="I11" s="9">
        <f>+SUM(I5:I10)</f>
        <v>866403435</v>
      </c>
      <c r="J11" s="14"/>
      <c r="K11" s="181">
        <f>G11/F11</f>
        <v>0.22716320030182705</v>
      </c>
      <c r="L11" s="181">
        <f>H11/F11</f>
        <v>7.7955274698141133E-2</v>
      </c>
      <c r="M11" s="181">
        <f>I11/F11</f>
        <v>7.7377203193592078E-2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7"/>
      <c r="P13" s="267"/>
      <c r="Q13" s="267"/>
      <c r="R13" s="267"/>
      <c r="S13" s="267"/>
      <c r="T13" s="267"/>
      <c r="U13" s="267"/>
      <c r="V13" s="267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8" t="s">
        <v>19</v>
      </c>
      <c r="B2" s="269"/>
      <c r="C2" s="269"/>
      <c r="D2" s="269"/>
    </row>
    <row r="3" spans="1:4" ht="27" customHeight="1" x14ac:dyDescent="0.25">
      <c r="A3" s="269"/>
      <c r="B3" s="269"/>
      <c r="C3" s="269"/>
      <c r="D3" s="269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0" t="s">
        <v>127</v>
      </c>
      <c r="B4" s="271"/>
      <c r="C4" s="271"/>
      <c r="D4" s="271"/>
      <c r="E4" s="272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0</v>
      </c>
      <c r="D9" s="20">
        <f t="shared" si="0"/>
        <v>0.33333333332897708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1275303896.6500001</v>
      </c>
      <c r="C10" s="19">
        <v>0</v>
      </c>
      <c r="D10" s="20">
        <f t="shared" si="0"/>
        <v>0.41666666666122137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3" t="s">
        <v>128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0</v>
      </c>
      <c r="D9" s="20">
        <f t="shared" si="0"/>
        <v>0.33333333334386389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527566098.35000002</v>
      </c>
      <c r="C10" s="21">
        <v>0</v>
      </c>
      <c r="D10" s="20">
        <f t="shared" si="0"/>
        <v>0.41666666667982988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3" t="s">
        <v>33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3" t="s">
        <v>34</v>
      </c>
      <c r="B5" s="274"/>
      <c r="C5" s="274"/>
      <c r="D5" s="274"/>
      <c r="E5" s="275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2024-04-15T15:23:34Z</dcterms:modified>
</cp:coreProperties>
</file>